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cgov.sharepoint.com/sites/ccel/ppqi/Shared Documents/Income and Parent Share of Cost Charts/BCY2024/"/>
    </mc:Choice>
  </mc:AlternateContent>
  <xr:revisionPtr revIDLastSave="1449" documentId="8_{B0848735-3A17-4193-90A1-983D605AB23B}" xr6:coauthVersionLast="47" xr6:coauthVersionMax="47" xr10:uidLastSave="{BB835B6C-A47A-411D-B69A-31FDDE77A4AA}"/>
  <workbookProtection lockStructure="1"/>
  <bookViews>
    <workbookView xWindow="1332" yWindow="456" windowWidth="14748" windowHeight="11616" xr2:uid="{123DC703-422D-44BE-8DF3-7CD60EE7E3DD}"/>
  </bookViews>
  <sheets>
    <sheet name="FFY24 PSoC Calculator" sheetId="4" r:id="rId1"/>
    <sheet name="Calculations" sheetId="2" state="hidden" r:id="rId2"/>
    <sheet name="FFY24SMI" sheetId="3" state="hidden" r:id="rId3"/>
  </sheets>
  <definedNames>
    <definedName name="SMIRang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B3" i="2"/>
  <c r="B4" i="2" l="1"/>
  <c r="B2" i="2"/>
  <c r="C4" i="2" l="1"/>
  <c r="B5" i="2"/>
  <c r="B6" i="2" l="1"/>
  <c r="B9" i="2" s="1"/>
  <c r="B12" i="4" s="1"/>
  <c r="D7" i="2"/>
  <c r="B6" i="4"/>
  <c r="E7" i="2" l="1"/>
  <c r="F7" i="2" s="1"/>
  <c r="B7" i="4"/>
  <c r="B7" i="2" l="1"/>
  <c r="B10" i="4" s="1"/>
  <c r="D10" i="2"/>
  <c r="B10" i="2" s="1"/>
  <c r="B14" i="4" s="1"/>
  <c r="B8" i="2" l="1"/>
  <c r="B9" i="4" s="1"/>
  <c r="D12" i="2"/>
  <c r="E12" i="2" s="1"/>
  <c r="B12" i="2" s="1"/>
  <c r="B13" i="2" s="1"/>
  <c r="E10" i="2"/>
  <c r="F10" i="2" s="1"/>
  <c r="B17" i="4" l="1"/>
  <c r="B16" i="4"/>
  <c r="B11" i="2"/>
  <c r="B13" i="4" s="1"/>
</calcChain>
</file>

<file path=xl/sharedStrings.xml><?xml version="1.0" encoding="utf-8"?>
<sst xmlns="http://schemas.openxmlformats.org/spreadsheetml/2006/main" count="51" uniqueCount="49">
  <si>
    <t>More Information</t>
  </si>
  <si>
    <t>1. Enter Household Family Size (Required)</t>
  </si>
  <si>
    <t>What is the definition of Family Size and Household Dependents: §809.2(12)-(13)</t>
  </si>
  <si>
    <t>2. Enter Monthly Income (Required)</t>
  </si>
  <si>
    <t>What income is excluded from family income: §809.44</t>
  </si>
  <si>
    <t>3. Enter Children Receiving Child Care (Required)</t>
  </si>
  <si>
    <t>Number of children receiving care must be less than the family size</t>
  </si>
  <si>
    <t>Percent State Median Income (SMI)</t>
  </si>
  <si>
    <t>Cannot be greater than 85% to be eligible: §809.41</t>
  </si>
  <si>
    <t>Is the Family Eligible?</t>
  </si>
  <si>
    <t>PSoC Amount for One Child in Care</t>
  </si>
  <si>
    <t xml:space="preserve">PSoC Percent of Income for One Child </t>
  </si>
  <si>
    <t>Cannot be greater than 7% of family income: §809.19</t>
  </si>
  <si>
    <t>Additional Children in Care</t>
  </si>
  <si>
    <t>PSoC Amount for the Additional Children</t>
  </si>
  <si>
    <t>PSoC Percent of Income for Additional Children</t>
  </si>
  <si>
    <t>Total PSoC Amount</t>
  </si>
  <si>
    <t>Total PSoC as a Percent of Income</t>
  </si>
  <si>
    <t>PARENT SHARE OF COST CALCULATOR</t>
  </si>
  <si>
    <t>Calculations</t>
  </si>
  <si>
    <t>Notes</t>
  </si>
  <si>
    <t>Enter Family Size</t>
  </si>
  <si>
    <t>1. Enter Family Size</t>
  </si>
  <si>
    <t>Enter Monthly Income</t>
  </si>
  <si>
    <t>2. Enter Monthly Income</t>
  </si>
  <si>
    <t>Enter Children In Care</t>
  </si>
  <si>
    <t>3. Enter Children Receiving CCS (must be less than the family size)</t>
  </si>
  <si>
    <t>% SMI</t>
  </si>
  <si>
    <t>4. % SMI for family size and income</t>
  </si>
  <si>
    <t>Family Eligible</t>
  </si>
  <si>
    <t>5. Not eligible if % SMI is greater than 85%</t>
  </si>
  <si>
    <t>PSoC% - 1 Child</t>
  </si>
  <si>
    <t xml:space="preserve">6. If eligible (B6) and income is less than 1% SMI (B8), D7: % SMI minus 1 to get 1% to 0, multiply result by .0066%, add 2 percentage points to start scale at 2% of income.E2: if B6 is not eligible, result is null; if eligible, result is D7 calculation; F7: if D7 result is greater than 7%, cap result at 7% of income </t>
  </si>
  <si>
    <t>PSoC - 1 Child</t>
  </si>
  <si>
    <t>7. If eligible (B6), multiply monthly income (B3) by PSoC % income result for the first child (B7), rounded to nearest $</t>
  </si>
  <si>
    <t>Add'l Children</t>
  </si>
  <si>
    <t>8. If eligible (B6), additional children = children in care minus the first child</t>
  </si>
  <si>
    <t>PSoC% Add'l Children</t>
  </si>
  <si>
    <t>9. If eligible (B6), perform calcuation at D10. D10: if % for 1 child is 7%, then no additional amount; if less than 7%, then multiply % SMI (B5) by .15% for each addt'l child, multiply result by the total number of additional children (B9).  E10: Yes, if total PSoC% (B7+B10) is greater than 7%, No, if less than 7%. F10: if total PSoC% is less than 7%, then result is the additional child calculation at D10</t>
  </si>
  <si>
    <t>PSoC - Add'l Children</t>
  </si>
  <si>
    <t>12. If eligible (B6), subtract the PSoC amount for 1 child (B8) from the total PSoC (B13) to get the amount for additional children</t>
  </si>
  <si>
    <t>Total PSoC %</t>
  </si>
  <si>
    <t>10. If elgibile (B6), D12: add PSoC % for 1 child (B7) , plus the PSoC % for additional children (B10) to get the total PSoC%; E12: if total PSoC% (D12) is greater than 7%, cap the % at 7%.</t>
  </si>
  <si>
    <t>TOTAL PSOC</t>
  </si>
  <si>
    <t>11. If eligible (B6), multiply the total PSoC % (B12) by monthly income (B3) to get the total PSoC amount</t>
  </si>
  <si>
    <t>Family Size</t>
  </si>
  <si>
    <t>100% SMI per Family Size</t>
  </si>
  <si>
    <t>PARENT SHARE OF COST (PSOC) CALCULATOR (7/1-8/31/24)</t>
  </si>
  <si>
    <t>85%SMI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</si>
</sst>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0"/>
    <numFmt numFmtId="165" formatCode="_(&quot;$&quot;* #,##0_);_(&quot;$&quot;* \(#,##0\);_(&quot;$&quot;* &quot;-&quot;??_);_(@_)"/>
    <numFmt numFmtId="166" formatCode="0.0000%"/>
    <numFmt numFmtId="167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165" fontId="0" fillId="0" borderId="0" xfId="1" applyNumberFormat="1" applyFont="1"/>
    <xf numFmtId="0" fontId="0" fillId="0" borderId="0" xfId="0" applyProtection="1">
      <protection locked="0"/>
    </xf>
    <xf numFmtId="10" fontId="0" fillId="0" borderId="0" xfId="2" applyNumberFormat="1" applyFont="1" applyProtection="1">
      <protection locked="0"/>
    </xf>
    <xf numFmtId="0" fontId="2" fillId="0" borderId="0" xfId="0" applyFont="1" applyProtection="1"/>
    <xf numFmtId="0" fontId="0" fillId="0" borderId="0" xfId="0" applyProtection="1"/>
    <xf numFmtId="10" fontId="0" fillId="0" borderId="0" xfId="2" applyNumberFormat="1" applyFont="1" applyProtection="1"/>
    <xf numFmtId="2" fontId="0" fillId="0" borderId="0" xfId="0" applyNumberFormat="1" applyProtection="1"/>
    <xf numFmtId="10" fontId="0" fillId="0" borderId="0" xfId="0" applyNumberFormat="1" applyProtection="1"/>
    <xf numFmtId="44" fontId="0" fillId="0" borderId="0" xfId="0" applyNumberFormat="1" applyProtection="1"/>
    <xf numFmtId="164" fontId="0" fillId="0" borderId="0" xfId="0" quotePrefix="1" applyNumberFormat="1" applyProtection="1"/>
    <xf numFmtId="0" fontId="0" fillId="0" borderId="0" xfId="0" quotePrefix="1" applyProtection="1"/>
    <xf numFmtId="166" fontId="0" fillId="0" borderId="0" xfId="2" applyNumberFormat="1" applyFont="1" applyProtection="1">
      <protection locked="0"/>
    </xf>
    <xf numFmtId="0" fontId="3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right" vertical="center"/>
      <protection locked="0"/>
    </xf>
    <xf numFmtId="165" fontId="5" fillId="4" borderId="8" xfId="1" applyNumberFormat="1" applyFont="1" applyFill="1" applyBorder="1" applyAlignment="1" applyProtection="1">
      <alignment horizontal="right" vertical="center"/>
      <protection locked="0"/>
    </xf>
    <xf numFmtId="0" fontId="5" fillId="4" borderId="9" xfId="0" applyFont="1" applyFill="1" applyBorder="1" applyAlignment="1" applyProtection="1">
      <alignment horizontal="right" vertical="center"/>
      <protection locked="0"/>
    </xf>
    <xf numFmtId="10" fontId="5" fillId="0" borderId="7" xfId="2" applyNumberFormat="1" applyFont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/>
    </xf>
    <xf numFmtId="10" fontId="5" fillId="0" borderId="9" xfId="2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44" fontId="5" fillId="3" borderId="8" xfId="0" applyNumberFormat="1" applyFont="1" applyFill="1" applyBorder="1" applyAlignment="1" applyProtection="1">
      <alignment horizontal="right" vertical="center"/>
    </xf>
    <xf numFmtId="44" fontId="5" fillId="0" borderId="0" xfId="0" applyNumberFormat="1" applyFont="1" applyFill="1" applyBorder="1" applyAlignment="1" applyProtection="1">
      <alignment horizontal="right" vertical="center"/>
    </xf>
    <xf numFmtId="44" fontId="5" fillId="2" borderId="7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8" fillId="0" borderId="1" xfId="3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right" vertical="center"/>
    </xf>
    <xf numFmtId="0" fontId="8" fillId="0" borderId="0" xfId="3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10" fontId="5" fillId="0" borderId="0" xfId="2" applyNumberFormat="1" applyFont="1" applyProtection="1"/>
    <xf numFmtId="166" fontId="5" fillId="0" borderId="0" xfId="2" applyNumberFormat="1" applyFont="1" applyProtection="1"/>
    <xf numFmtId="10" fontId="5" fillId="0" borderId="0" xfId="2" applyNumberFormat="1" applyFont="1" applyAlignment="1" applyProtection="1">
      <alignment horizontal="righ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>
      <protection locked="0"/>
    </xf>
    <xf numFmtId="167" fontId="0" fillId="0" borderId="0" xfId="2" applyNumberFormat="1" applyFont="1" applyFill="1" applyBorder="1" applyProtection="1"/>
    <xf numFmtId="0" fontId="0" fillId="0" borderId="0" xfId="0" applyFill="1" applyBorder="1" applyAlignment="1" applyProtection="1">
      <alignment horizontal="right"/>
    </xf>
    <xf numFmtId="10" fontId="0" fillId="0" borderId="0" xfId="2" applyNumberFormat="1" applyFont="1" applyFill="1" applyBorder="1" applyProtection="1"/>
    <xf numFmtId="44" fontId="0" fillId="0" borderId="0" xfId="1" applyFont="1" applyFill="1" applyBorder="1" applyProtection="1"/>
    <xf numFmtId="0" fontId="0" fillId="0" borderId="0" xfId="0" applyFill="1" applyBorder="1" applyProtection="1"/>
    <xf numFmtId="44" fontId="0" fillId="0" borderId="0" xfId="0" applyNumberFormat="1" applyFill="1" applyBorder="1" applyProtection="1"/>
    <xf numFmtId="165" fontId="0" fillId="0" borderId="0" xfId="0" applyNumberForma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4"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BC2789-9CE1-4248-857C-FB985A4BDCE7}" name="SMI" displayName="SMI" ref="A1:C16" totalsRowShown="0">
  <autoFilter ref="A1:C16" xr:uid="{D2E88AB2-484E-4435-B267-5635F1F8A2A7}"/>
  <tableColumns count="3">
    <tableColumn id="1" xr3:uid="{D6ADCAFB-F31C-41F9-A2ED-E9C6CD02271C}" name="Family Size"/>
    <tableColumn id="2" xr3:uid="{2EAAC4F6-2D6E-400F-84DE-3BDCE418FBAC}" name="100% SMI per Family Size" dataDxfId="1" dataCellStyle="Currency"/>
    <tableColumn id="3" xr3:uid="{8FBAAAAF-EC49-4295-A64C-3793F0D85DCA}" name="85%SMI" dataDxfId="0">
      <calculatedColumnFormula>SMI[[#This Row],[100% SMI per Family Size]]*0.85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xreg.sos.state.tx.us/public/readtac$ext.TacPage?sl=R&amp;app=9&amp;p_dir=&amp;p_rloc=&amp;p_tloc=&amp;p_ploc=&amp;pg=1&amp;p_tac=&amp;ti=40&amp;pt=20&amp;ch=809&amp;rl=4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exreg.sos.state.tx.us/public/readtac$ext.TacPage?sl=R&amp;app=9&amp;p_dir=&amp;p_rloc=&amp;p_tloc=&amp;p_ploc=&amp;pg=1&amp;p_tac=&amp;ti=40&amp;pt=20&amp;ch=809&amp;rl=44" TargetMode="External"/><Relationship Id="rId1" Type="http://schemas.openxmlformats.org/officeDocument/2006/relationships/hyperlink" Target="https://texreg.sos.state.tx.us/public/readtac$ext.TacPage?sl=R&amp;app=9&amp;p_dir=&amp;p_rloc=&amp;p_tloc=&amp;p_ploc=&amp;pg=1&amp;p_tac=&amp;ti=40&amp;pt=20&amp;ch=809&amp;rl=21" TargetMode="External"/><Relationship Id="rId6" Type="http://schemas.openxmlformats.org/officeDocument/2006/relationships/hyperlink" Target="https://texreg.sos.state.tx.us/public/readtac$ext.TacPage?sl=R&amp;app=9&amp;p_dir=&amp;p_rloc=&amp;p_tloc=&amp;p_ploc=&amp;pg=1&amp;p_tac=&amp;ti=40&amp;pt=20&amp;ch=809&amp;rl=19" TargetMode="External"/><Relationship Id="rId5" Type="http://schemas.openxmlformats.org/officeDocument/2006/relationships/hyperlink" Target="https://texreg.sos.state.tx.us/public/readtac$ext.TacPage?sl=R&amp;app=9&amp;p_dir=&amp;p_rloc=&amp;p_tloc=&amp;p_ploc=&amp;pg=1&amp;p_tac=&amp;ti=40&amp;pt=20&amp;ch=809&amp;rl=19" TargetMode="External"/><Relationship Id="rId4" Type="http://schemas.openxmlformats.org/officeDocument/2006/relationships/hyperlink" Target="https://texreg.sos.state.tx.us/public/readtac$ext.TacPage?sl=R&amp;app=9&amp;p_dir=&amp;p_rloc=&amp;p_tloc=&amp;p_ploc=&amp;pg=1&amp;p_tac=&amp;ti=40&amp;pt=20&amp;ch=809&amp;rl=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4907-057D-4C58-88CF-C2D0EDF3769B}">
  <dimension ref="A1:J18"/>
  <sheetViews>
    <sheetView tabSelected="1" zoomScaleNormal="100" workbookViewId="0">
      <selection activeCell="A8" sqref="A8"/>
    </sheetView>
  </sheetViews>
  <sheetFormatPr defaultColWidth="8.88671875" defaultRowHeight="30" customHeight="1" x14ac:dyDescent="0.4"/>
  <cols>
    <col min="1" max="1" width="60.88671875" style="35" bestFit="1" customWidth="1"/>
    <col min="2" max="2" width="13.109375" style="34" bestFit="1" customWidth="1"/>
    <col min="3" max="3" width="2.5546875" style="14" customWidth="1"/>
    <col min="4" max="4" width="43.6640625" style="14" customWidth="1"/>
    <col min="5" max="16384" width="8.88671875" style="14"/>
  </cols>
  <sheetData>
    <row r="1" spans="1:10" ht="30" customHeight="1" thickBot="1" x14ac:dyDescent="0.45">
      <c r="A1" s="16" t="s">
        <v>47</v>
      </c>
      <c r="D1" s="35" t="s">
        <v>0</v>
      </c>
    </row>
    <row r="2" spans="1:10" ht="30" customHeight="1" x14ac:dyDescent="0.4">
      <c r="A2" s="17" t="s">
        <v>1</v>
      </c>
      <c r="B2" s="24"/>
      <c r="D2" s="36" t="s">
        <v>2</v>
      </c>
    </row>
    <row r="3" spans="1:10" ht="30" customHeight="1" x14ac:dyDescent="0.4">
      <c r="A3" s="18" t="s">
        <v>3</v>
      </c>
      <c r="B3" s="25"/>
      <c r="D3" s="36" t="s">
        <v>4</v>
      </c>
    </row>
    <row r="4" spans="1:10" ht="30" customHeight="1" thickBot="1" x14ac:dyDescent="0.45">
      <c r="A4" s="19" t="s">
        <v>5</v>
      </c>
      <c r="B4" s="26"/>
      <c r="C4" s="15"/>
      <c r="D4" s="43" t="s">
        <v>6</v>
      </c>
    </row>
    <row r="5" spans="1:10" ht="10.199999999999999" customHeight="1" thickBot="1" x14ac:dyDescent="0.45">
      <c r="A5" s="20"/>
      <c r="B5" s="37"/>
      <c r="C5" s="15"/>
      <c r="D5" s="35"/>
    </row>
    <row r="6" spans="1:10" ht="30" customHeight="1" x14ac:dyDescent="0.4">
      <c r="A6" s="17" t="s">
        <v>7</v>
      </c>
      <c r="B6" s="27">
        <f>Calculations!B5</f>
        <v>0</v>
      </c>
      <c r="D6" s="38" t="s">
        <v>8</v>
      </c>
    </row>
    <row r="7" spans="1:10" ht="30" customHeight="1" thickBot="1" x14ac:dyDescent="0.45">
      <c r="A7" s="19" t="s">
        <v>9</v>
      </c>
      <c r="B7" s="22" t="str">
        <f>Calculations!B6</f>
        <v>Yes</v>
      </c>
      <c r="D7" s="35"/>
    </row>
    <row r="8" spans="1:10" ht="10.199999999999999" customHeight="1" thickBot="1" x14ac:dyDescent="0.45">
      <c r="A8" s="21"/>
      <c r="B8" s="23"/>
      <c r="D8" s="35"/>
    </row>
    <row r="9" spans="1:10" ht="30" customHeight="1" x14ac:dyDescent="0.4">
      <c r="A9" s="17" t="s">
        <v>10</v>
      </c>
      <c r="B9" s="28">
        <f>Calculations!B8</f>
        <v>0</v>
      </c>
      <c r="D9" s="39"/>
    </row>
    <row r="10" spans="1:10" ht="30" customHeight="1" thickBot="1" x14ac:dyDescent="0.45">
      <c r="A10" s="19" t="s">
        <v>11</v>
      </c>
      <c r="B10" s="29">
        <f>Calculations!B7</f>
        <v>0</v>
      </c>
      <c r="D10" s="38" t="s">
        <v>12</v>
      </c>
      <c r="E10" s="40"/>
      <c r="J10" s="41"/>
    </row>
    <row r="11" spans="1:10" ht="10.199999999999999" customHeight="1" thickBot="1" x14ac:dyDescent="0.45">
      <c r="D11" s="39"/>
    </row>
    <row r="12" spans="1:10" ht="30" customHeight="1" x14ac:dyDescent="0.4">
      <c r="A12" s="17" t="s">
        <v>13</v>
      </c>
      <c r="B12" s="30">
        <f>IF(Calculations!B9=-1,0,Calculations!B9)</f>
        <v>0</v>
      </c>
      <c r="D12" s="39"/>
    </row>
    <row r="13" spans="1:10" ht="30" customHeight="1" x14ac:dyDescent="0.4">
      <c r="A13" s="18" t="s">
        <v>14</v>
      </c>
      <c r="B13" s="31">
        <f>Calculations!B11</f>
        <v>0</v>
      </c>
      <c r="D13" s="39"/>
    </row>
    <row r="14" spans="1:10" ht="30" customHeight="1" thickBot="1" x14ac:dyDescent="0.45">
      <c r="A14" s="19" t="s">
        <v>15</v>
      </c>
      <c r="B14" s="29">
        <f>Calculations!B10</f>
        <v>0</v>
      </c>
      <c r="D14" s="38" t="s">
        <v>12</v>
      </c>
    </row>
    <row r="15" spans="1:10" ht="10.199999999999999" customHeight="1" thickBot="1" x14ac:dyDescent="0.45">
      <c r="A15" s="21"/>
      <c r="B15" s="32"/>
      <c r="D15" s="39"/>
    </row>
    <row r="16" spans="1:10" ht="30" customHeight="1" x14ac:dyDescent="0.4">
      <c r="A16" s="17" t="s">
        <v>16</v>
      </c>
      <c r="B16" s="33">
        <f>Calculations!B13</f>
        <v>0</v>
      </c>
      <c r="D16" s="39"/>
    </row>
    <row r="17" spans="1:4" ht="30" customHeight="1" thickBot="1" x14ac:dyDescent="0.45">
      <c r="A17" s="19" t="s">
        <v>17</v>
      </c>
      <c r="B17" s="29">
        <f>Calculations!B12</f>
        <v>0</v>
      </c>
      <c r="D17" s="38" t="s">
        <v>12</v>
      </c>
    </row>
    <row r="18" spans="1:4" ht="30" customHeight="1" x14ac:dyDescent="0.4">
      <c r="B18" s="42"/>
    </row>
  </sheetData>
  <sheetProtection sheet="1" objects="1" scenarios="1"/>
  <conditionalFormatting sqref="B7:B9">
    <cfRule type="containsText" dxfId="3" priority="2" operator="containsText" text="No">
      <formula>NOT(ISERROR(SEARCH("No",B7)))</formula>
    </cfRule>
  </conditionalFormatting>
  <dataValidations xWindow="739" yWindow="309" count="3">
    <dataValidation type="whole" operator="lessThan" showInputMessage="1" showErrorMessage="1" errorTitle="Error" error="Number of children in care must be less than the family size" promptTitle="Children Recieving Care" prompt="Enter the number of children receiving child care.  This number must be lower than the Family Size." sqref="B4" xr:uid="{15E98EC1-55D5-47DF-8743-E8E775DA2527}">
      <formula1>B2</formula1>
    </dataValidation>
    <dataValidation allowBlank="1" showInputMessage="1" showErrorMessage="1" promptTitle="Family Size" prompt="Enter the number of all household residents: this includes the parent or parents, plus all household dependents, including dependents not receiving child care." sqref="B2" xr:uid="{57737D77-6D18-4938-AD6B-D7AD5CE99496}"/>
    <dataValidation allowBlank="1" showInputMessage="1" showErrorMessage="1" promptTitle="Monthly Income" prompt="Enter the family monthly income amount." sqref="B3" xr:uid="{1C83D54F-46A6-4405-9644-8FBCAD73BCF0}"/>
  </dataValidations>
  <hyperlinks>
    <hyperlink ref="D2" r:id="rId1" display="Child Care Rules: §809.2(12)-(13)" xr:uid="{7C5753FA-B3C4-432A-AD62-6D946835987B}"/>
    <hyperlink ref="D3" r:id="rId2" display="What income is included and excluded: §809.44" xr:uid="{567CBE4B-82E8-4E12-849F-99D320DDCB10}"/>
    <hyperlink ref="D6" r:id="rId3" xr:uid="{29E03A3E-79EF-4FF4-8E2B-E09B96BC4FA0}"/>
    <hyperlink ref="D10" r:id="rId4" xr:uid="{041AAC7E-72F1-4084-826B-F452B0F1BD0B}"/>
    <hyperlink ref="D14" r:id="rId5" xr:uid="{8C4FF3C4-195A-4279-95AA-711132D52826}"/>
    <hyperlink ref="D17" r:id="rId6" xr:uid="{283CE2CF-0728-495A-9D8A-A035FFECA1F5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55277-49EA-476E-8396-D990C8D14E20}">
  <dimension ref="A1:O14"/>
  <sheetViews>
    <sheetView zoomScale="90" zoomScaleNormal="90" workbookViewId="0">
      <selection activeCell="B9" sqref="B9"/>
    </sheetView>
  </sheetViews>
  <sheetFormatPr defaultColWidth="8.88671875" defaultRowHeight="14.4" x14ac:dyDescent="0.3"/>
  <cols>
    <col min="1" max="1" width="20.33203125" style="2" bestFit="1" customWidth="1"/>
    <col min="2" max="2" width="13.33203125" style="2" customWidth="1"/>
    <col min="3" max="3" width="4.6640625" style="5" customWidth="1"/>
    <col min="4" max="4" width="9.5546875" style="5" customWidth="1"/>
    <col min="5" max="6" width="8.88671875" style="5" customWidth="1"/>
    <col min="7" max="7" width="8.88671875" style="5"/>
    <col min="8" max="16384" width="8.88671875" style="2"/>
  </cols>
  <sheetData>
    <row r="1" spans="1:15" x14ac:dyDescent="0.3">
      <c r="A1" s="4" t="s">
        <v>18</v>
      </c>
      <c r="D1" s="5" t="s">
        <v>19</v>
      </c>
      <c r="G1" s="5" t="s">
        <v>20</v>
      </c>
    </row>
    <row r="2" spans="1:15" x14ac:dyDescent="0.3">
      <c r="A2" s="44" t="s">
        <v>21</v>
      </c>
      <c r="B2" s="45">
        <f>'FFY24 PSoC Calculator'!B2</f>
        <v>0</v>
      </c>
      <c r="G2" s="5" t="s">
        <v>22</v>
      </c>
    </row>
    <row r="3" spans="1:15" x14ac:dyDescent="0.3">
      <c r="A3" s="44" t="s">
        <v>23</v>
      </c>
      <c r="B3" s="45">
        <f>'FFY24 PSoC Calculator'!B3</f>
        <v>0</v>
      </c>
      <c r="G3" s="5" t="s">
        <v>24</v>
      </c>
    </row>
    <row r="4" spans="1:15" x14ac:dyDescent="0.3">
      <c r="A4" s="44" t="s">
        <v>25</v>
      </c>
      <c r="B4" s="45">
        <f>'FFY24 PSoC Calculator'!B4</f>
        <v>0</v>
      </c>
      <c r="C4" s="13" t="str">
        <f>IF(OR(B2&lt;B4,B2=B4),"ERROR - Children in care must be less than the family size."," ")</f>
        <v>ERROR - Children in care must be less than the family size.</v>
      </c>
      <c r="G4" s="5" t="s">
        <v>26</v>
      </c>
    </row>
    <row r="5" spans="1:15" x14ac:dyDescent="0.3">
      <c r="A5" s="44" t="s">
        <v>27</v>
      </c>
      <c r="B5" s="46">
        <f>IFERROR(ROUND(B3/(VLOOKUP(B2,SMI[],2,FALSE)),5),0)</f>
        <v>0</v>
      </c>
      <c r="E5" s="9"/>
      <c r="G5" s="10" t="s">
        <v>28</v>
      </c>
    </row>
    <row r="6" spans="1:15" x14ac:dyDescent="0.3">
      <c r="A6" s="44" t="s">
        <v>29</v>
      </c>
      <c r="B6" s="47" t="str">
        <f>IF(B5&gt;0.85001,"No","Yes")</f>
        <v>Yes</v>
      </c>
      <c r="G6" s="10" t="s">
        <v>30</v>
      </c>
    </row>
    <row r="7" spans="1:15" x14ac:dyDescent="0.3">
      <c r="A7" s="44" t="s">
        <v>31</v>
      </c>
      <c r="B7" s="48">
        <f>IF(B6="no","",F7)</f>
        <v>0</v>
      </c>
      <c r="D7" s="6">
        <f>IF(B5&lt;0.01,0,(((B5*100)-1)*0.000666)+0.02)</f>
        <v>0</v>
      </c>
      <c r="E7" s="6">
        <f>IF(B6="No","",D7)</f>
        <v>0</v>
      </c>
      <c r="F7" s="6">
        <f>IF(D7&gt;0.07,0.07,E7)</f>
        <v>0</v>
      </c>
      <c r="G7" s="11" t="s">
        <v>32</v>
      </c>
      <c r="H7" s="3"/>
      <c r="I7" s="3"/>
      <c r="J7" s="3"/>
      <c r="O7" s="12"/>
    </row>
    <row r="8" spans="1:15" x14ac:dyDescent="0.3">
      <c r="A8" s="44" t="s">
        <v>33</v>
      </c>
      <c r="B8" s="49">
        <f>IF(B6="Yes",(ROUND(B7*B3,0)),0)</f>
        <v>0</v>
      </c>
      <c r="D8" s="7"/>
      <c r="G8" s="5" t="s">
        <v>34</v>
      </c>
      <c r="H8" s="3"/>
    </row>
    <row r="9" spans="1:15" x14ac:dyDescent="0.3">
      <c r="A9" s="44" t="s">
        <v>35</v>
      </c>
      <c r="B9" s="50">
        <f>IF(B6="no","",(B4-1))</f>
        <v>-1</v>
      </c>
      <c r="G9" s="5" t="s">
        <v>36</v>
      </c>
    </row>
    <row r="10" spans="1:15" x14ac:dyDescent="0.3">
      <c r="A10" s="44" t="s">
        <v>37</v>
      </c>
      <c r="B10" s="48">
        <f>IF(B6="no","",D10)</f>
        <v>0</v>
      </c>
      <c r="D10" s="5">
        <f>IF(F7=0.07,0,(B5*0.015)*B9)</f>
        <v>0</v>
      </c>
      <c r="E10" s="5" t="str">
        <f>IF(B7+B10&gt;0.07,"Y","N")</f>
        <v>N</v>
      </c>
      <c r="F10" s="5">
        <f>IF(E10="N",D10,0.07)</f>
        <v>0</v>
      </c>
      <c r="G10" s="11" t="s">
        <v>38</v>
      </c>
    </row>
    <row r="11" spans="1:15" x14ac:dyDescent="0.3">
      <c r="A11" s="44" t="s">
        <v>39</v>
      </c>
      <c r="B11" s="51">
        <f>IF(B6="no","",(B13-B8))</f>
        <v>0</v>
      </c>
      <c r="G11" s="11" t="s">
        <v>40</v>
      </c>
    </row>
    <row r="12" spans="1:15" x14ac:dyDescent="0.3">
      <c r="A12" s="44" t="s">
        <v>41</v>
      </c>
      <c r="B12" s="48">
        <f>IF(B6="no","",E12)</f>
        <v>0</v>
      </c>
      <c r="D12" s="8">
        <f>IF(B6="no","",(B7+B10))</f>
        <v>0</v>
      </c>
      <c r="E12" s="5">
        <f>IF(D12&gt;0.07,0.07,D12)</f>
        <v>0</v>
      </c>
      <c r="G12" s="11" t="s">
        <v>42</v>
      </c>
    </row>
    <row r="13" spans="1:15" x14ac:dyDescent="0.3">
      <c r="A13" s="44" t="s">
        <v>43</v>
      </c>
      <c r="B13" s="51">
        <f>IF(B6="no","",(ROUND(B12*B3,0)))</f>
        <v>0</v>
      </c>
      <c r="G13" s="11" t="s">
        <v>44</v>
      </c>
    </row>
    <row r="14" spans="1:15" x14ac:dyDescent="0.3">
      <c r="B14" s="3"/>
    </row>
  </sheetData>
  <conditionalFormatting sqref="B6">
    <cfRule type="containsText" dxfId="2" priority="1" operator="containsText" text="No">
      <formula>NOT(ISERROR(SEARCH("No",B6)))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FA45-2D5A-45AE-AF21-C6F75D72BA4A}">
  <dimension ref="A1:C16"/>
  <sheetViews>
    <sheetView zoomScale="90" zoomScaleNormal="90" workbookViewId="0">
      <selection activeCell="E11" sqref="E11"/>
    </sheetView>
  </sheetViews>
  <sheetFormatPr defaultRowHeight="14.4" x14ac:dyDescent="0.3"/>
  <cols>
    <col min="1" max="1" width="11.6640625" customWidth="1"/>
    <col min="2" max="2" width="23.33203125" customWidth="1"/>
    <col min="3" max="3" width="12.21875" bestFit="1" customWidth="1"/>
  </cols>
  <sheetData>
    <row r="1" spans="1:3" x14ac:dyDescent="0.3">
      <c r="A1" t="s">
        <v>45</v>
      </c>
      <c r="B1" t="s">
        <v>46</v>
      </c>
      <c r="C1" t="s">
        <v>48</v>
      </c>
    </row>
    <row r="2" spans="1:3" x14ac:dyDescent="0.3">
      <c r="A2">
        <v>1</v>
      </c>
      <c r="B2" s="1">
        <v>4093.5266666666666</v>
      </c>
      <c r="C2" s="52">
        <f>SMI[[#This Row],[100% SMI per Family Size]]*0.85</f>
        <v>3479.4976666666666</v>
      </c>
    </row>
    <row r="3" spans="1:3" x14ac:dyDescent="0.3">
      <c r="A3">
        <v>2</v>
      </c>
      <c r="B3" s="1">
        <v>5353.0733333333337</v>
      </c>
      <c r="C3" s="52">
        <f>SMI[[#This Row],[100% SMI per Family Size]]*0.85</f>
        <v>4550.1123333333335</v>
      </c>
    </row>
    <row r="4" spans="1:3" x14ac:dyDescent="0.3">
      <c r="A4">
        <v>3</v>
      </c>
      <c r="B4" s="1">
        <v>6612.62</v>
      </c>
      <c r="C4" s="52">
        <f>SMI[[#This Row],[100% SMI per Family Size]]*0.85</f>
        <v>5620.7269999999999</v>
      </c>
    </row>
    <row r="5" spans="1:3" x14ac:dyDescent="0.3">
      <c r="A5">
        <v>4</v>
      </c>
      <c r="B5" s="1">
        <v>7872.166666666667</v>
      </c>
      <c r="C5" s="52">
        <f>SMI[[#This Row],[100% SMI per Family Size]]*0.85</f>
        <v>6691.3416666666672</v>
      </c>
    </row>
    <row r="6" spans="1:3" x14ac:dyDescent="0.3">
      <c r="A6">
        <v>5</v>
      </c>
      <c r="B6" s="1">
        <v>9131.7133333333331</v>
      </c>
      <c r="C6" s="52">
        <f>SMI[[#This Row],[100% SMI per Family Size]]*0.85</f>
        <v>7761.9563333333326</v>
      </c>
    </row>
    <row r="7" spans="1:3" x14ac:dyDescent="0.3">
      <c r="A7">
        <v>6</v>
      </c>
      <c r="B7" s="1">
        <v>10391.26</v>
      </c>
      <c r="C7" s="52">
        <f>SMI[[#This Row],[100% SMI per Family Size]]*0.85</f>
        <v>8832.5709999999999</v>
      </c>
    </row>
    <row r="8" spans="1:3" x14ac:dyDescent="0.3">
      <c r="A8">
        <v>7</v>
      </c>
      <c r="B8" s="1">
        <v>10627.425000000001</v>
      </c>
      <c r="C8" s="52">
        <f>SMI[[#This Row],[100% SMI per Family Size]]*0.85</f>
        <v>9033.3112500000007</v>
      </c>
    </row>
    <row r="9" spans="1:3" x14ac:dyDescent="0.3">
      <c r="A9">
        <v>8</v>
      </c>
      <c r="B9" s="1">
        <v>10863.590000000002</v>
      </c>
      <c r="C9" s="52">
        <f>SMI[[#This Row],[100% SMI per Family Size]]*0.85</f>
        <v>9234.0515000000014</v>
      </c>
    </row>
    <row r="10" spans="1:3" x14ac:dyDescent="0.3">
      <c r="A10">
        <v>9</v>
      </c>
      <c r="B10" s="1">
        <v>11099.755000000003</v>
      </c>
      <c r="C10" s="52">
        <f>SMI[[#This Row],[100% SMI per Family Size]]*0.85</f>
        <v>9434.7917500000021</v>
      </c>
    </row>
    <row r="11" spans="1:3" x14ac:dyDescent="0.3">
      <c r="A11">
        <v>10</v>
      </c>
      <c r="B11" s="1">
        <v>11335.92</v>
      </c>
      <c r="C11" s="52">
        <f>SMI[[#This Row],[100% SMI per Family Size]]*0.85</f>
        <v>9635.5319999999992</v>
      </c>
    </row>
    <row r="12" spans="1:3" x14ac:dyDescent="0.3">
      <c r="A12">
        <v>11</v>
      </c>
      <c r="B12" s="1">
        <v>11572.085000000001</v>
      </c>
      <c r="C12" s="52">
        <f>SMI[[#This Row],[100% SMI per Family Size]]*0.85</f>
        <v>9836.27225</v>
      </c>
    </row>
    <row r="13" spans="1:3" x14ac:dyDescent="0.3">
      <c r="A13">
        <v>12</v>
      </c>
      <c r="B13" s="1">
        <v>11808.250000000002</v>
      </c>
      <c r="C13" s="52">
        <f>SMI[[#This Row],[100% SMI per Family Size]]*0.85</f>
        <v>10037.012500000001</v>
      </c>
    </row>
    <row r="14" spans="1:3" x14ac:dyDescent="0.3">
      <c r="A14">
        <v>13</v>
      </c>
      <c r="B14" s="1">
        <v>12044.415000000001</v>
      </c>
      <c r="C14" s="52">
        <f>SMI[[#This Row],[100% SMI per Family Size]]*0.85</f>
        <v>10237.75275</v>
      </c>
    </row>
    <row r="15" spans="1:3" x14ac:dyDescent="0.3">
      <c r="A15">
        <v>14</v>
      </c>
      <c r="B15" s="1">
        <v>12280.580000000002</v>
      </c>
      <c r="C15" s="52">
        <f>SMI[[#This Row],[100% SMI per Family Size]]*0.85</f>
        <v>10438.493</v>
      </c>
    </row>
    <row r="16" spans="1:3" x14ac:dyDescent="0.3">
      <c r="A16">
        <v>15</v>
      </c>
      <c r="B16" s="1">
        <v>12516.745000000003</v>
      </c>
      <c r="C16" s="52">
        <f>SMI[[#This Row],[100% SMI per Family Size]]*0.85</f>
        <v>10639.233250000001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EA837411ED864B94278B26830B74D5" ma:contentTypeVersion="33" ma:contentTypeDescription="Create a new document." ma:contentTypeScope="" ma:versionID="7ae85a6553a7588aa572ee3f34cdb34a">
  <xsd:schema xmlns:xsd="http://www.w3.org/2001/XMLSchema" xmlns:xs="http://www.w3.org/2001/XMLSchema" xmlns:p="http://schemas.microsoft.com/office/2006/metadata/properties" xmlns:ns1="474a6763-ac05-4e28-9ae1-4058cad3e94b" xmlns:ns2="http://schemas.microsoft.com/sharepoint/v3" xmlns:ns3="d75cc3ea-6d34-48b9-955f-209672471296" targetNamespace="http://schemas.microsoft.com/office/2006/metadata/properties" ma:root="true" ma:fieldsID="c9934313f942d14bd24d0391a9bb3285" ns1:_="" ns2:_="" ns3:_="">
    <xsd:import namespace="474a6763-ac05-4e28-9ae1-4058cad3e94b"/>
    <xsd:import namespace="http://schemas.microsoft.com/sharepoint/v3"/>
    <xsd:import namespace="d75cc3ea-6d34-48b9-955f-209672471296"/>
    <xsd:element name="properties">
      <xsd:complexType>
        <xsd:sequence>
          <xsd:element name="documentManagement">
            <xsd:complexType>
              <xsd:all>
                <xsd:element ref="ns1:Folder" minOccurs="0"/>
                <xsd:element ref="ns1:URL_x0020_Node" minOccurs="0"/>
                <xsd:element ref="ns1:URL_x0020_Web_x0020_Page" minOccurs="0"/>
                <xsd:element ref="ns1:Other_x0020_URL_x0020_Web_x0020_Page" minOccurs="0"/>
                <xsd:element ref="ns1:Notes0" minOccurs="0"/>
                <xsd:element ref="ns1:Document_x0020_Name" minOccurs="0"/>
                <xsd:element ref="ns1:Remove_x0020_from_x0020_Web" minOccurs="0"/>
                <xsd:element ref="ns1:CCEL_x0020_Home_x0020_Page_x0020_Section" minOccurs="0"/>
                <xsd:element ref="ns1:MediaServiceMetadata" minOccurs="0"/>
                <xsd:element ref="ns1:MediaServiceFastMetadata" minOccurs="0"/>
                <xsd:element ref="ns1:lcf76f155ced4ddcb4097134ff3c332f" minOccurs="0"/>
                <xsd:element ref="ns3:TaxCatchAll" minOccurs="0"/>
                <xsd:element ref="ns1:MediaServiceDateTaken" minOccurs="0"/>
                <xsd:element ref="ns1:MediaServiceObjectDetectorVersions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Web_x0020_Page" minOccurs="0"/>
                <xsd:element ref="ns1:MediaServiceSearchProperties" minOccurs="0"/>
                <xsd:element ref="ns2:_ip_UnifiedCompliancePolicyProperties" minOccurs="0"/>
                <xsd:element ref="ns2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a6763-ac05-4e28-9ae1-4058cad3e94b" elementFormDefault="qualified">
    <xsd:import namespace="http://schemas.microsoft.com/office/2006/documentManagement/types"/>
    <xsd:import namespace="http://schemas.microsoft.com/office/infopath/2007/PartnerControls"/>
    <xsd:element name="Folder" ma:index="0" nillable="true" ma:displayName="Folder" ma:format="Dropdown" ma:internalName="Folder">
      <xsd:simpleType>
        <xsd:restriction base="dms:Choice">
          <xsd:enumeration value="Documents"/>
          <xsd:enumeration value="Image"/>
          <xsd:enumeration value="Pages"/>
        </xsd:restriction>
      </xsd:simpleType>
    </xsd:element>
    <xsd:element name="URL_x0020_Node" ma:index="3" nillable="true" ma:displayName="URL Node (Old)" ma:internalName="URL_x0020_Node">
      <xsd:simpleType>
        <xsd:restriction base="dms:Text">
          <xsd:maxLength value="255"/>
        </xsd:restriction>
      </xsd:simpleType>
    </xsd:element>
    <xsd:element name="URL_x0020_Web_x0020_Page" ma:index="4" nillable="true" ma:displayName="URL Web Page (Old)" ma:format="Dropdown" ma:internalName="URL_x0020_Web_x0020_Page">
      <xsd:simpleType>
        <xsd:restriction base="dms:Choice">
          <xsd:enumeration value="Unknown"/>
        </xsd:restriction>
      </xsd:simpleType>
    </xsd:element>
    <xsd:element name="Other_x0020_URL_x0020_Web_x0020_Page" ma:index="5" nillable="true" ma:displayName="Other URL Web Page (Old)" ma:format="Dropdown" ma:internalName="Other_x0020_URL_x0020_Web_x0020_Page">
      <xsd:simpleType>
        <xsd:restriction base="dms:Choice">
          <xsd:enumeration value="www.twc.texas.gov/programs/childcare"/>
          <xsd:enumeration value="www.twc.texas.gov/programs/child-care-numbers"/>
          <xsd:enumeration value="www.twc.texas.gov/students/child-care-early-learning-conferences"/>
          <xsd:enumeration value="www.twc.texas.gov/students/child-care-development-fund-state-plans"/>
          <xsd:enumeration value="www.twc.texas.gov/partners/texas-rising-star-workgroup"/>
          <xsd:enumeration value="www.twc.texas.gov/jobseekers/child-care-services"/>
          <xsd:enumeration value="www.twc.texas.gov/covid-19-frontline-essential-worker-child-care"/>
          <xsd:enumeration value="www.twc.texas.gov/programs/texas-child-care-market-rate-survey"/>
          <xsd:enumeration value="www.twc.texas.gov/students/child-care-program-evaluation-effectiveness"/>
          <xsd:enumeration value="www.twc.texas.gov/child-care-services-guide"/>
          <xsd:enumeration value="www.twc.texas.gov/programs/childcare-numbers"/>
          <xsd:enumeration value="www.twc.texas.gov/child-care-services-guide-j-100-forms-desk-aids"/>
          <xsd:enumeration value="www.twc.texas.gov/child-care-services-guide-e-700-exemptions-parent-responsibility-agreement"/>
          <xsd:enumeration value="www.twc.texas.gov/programs/twc-prekindergarten-partnerships"/>
          <xsd:enumeration value="www.twc.texas.gov/partners/child-care-services-children-disabilities"/>
          <xsd:enumeration value="www.twc.texas.gov/programs/child-care-relief-funding"/>
          <xsd:enumeration value="www.twc.texas.gov/pre-k-partnership-summit-materials"/>
          <xsd:enumeration value="www.twc.texas.gov/covid-19-frontline-essential-worker-child-care"/>
          <xsd:enumeration value="https://www.twc.texas.gov/news/child-care-stimulus-resources"/>
          <xsd:enumeration value="https://www.twc.texas.gov/programs/child-care-relief-fund-frequently-asked-questions"/>
          <xsd:enumeration value="https://twc.texas.gov/child-care-services-guide-e-700-exemptions-parent-responsibility-agreement"/>
          <xsd:enumeration value="https://twc.texas.gov/partners/texas-rising-star-workgroup"/>
          <xsd:enumeration value="https://twc.texas.gov/programs/partnership-matching-grant-programs"/>
          <xsd:enumeration value="https://www.twc.texas.gov/programs/texas-preschool-development-grant"/>
          <xsd:enumeration value="Unknown"/>
        </xsd:restriction>
      </xsd:simpleType>
    </xsd:element>
    <xsd:element name="Notes0" ma:index="6" nillable="true" ma:displayName="Notes" ma:internalName="Notes0">
      <xsd:simpleType>
        <xsd:restriction base="dms:Note">
          <xsd:maxLength value="255"/>
        </xsd:restriction>
      </xsd:simpleType>
    </xsd:element>
    <xsd:element name="Document_x0020_Name" ma:index="7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Remove_x0020_from_x0020_Web" ma:index="8" nillable="true" ma:displayName="Removed from Web" ma:default="0" ma:format="Dropdown" ma:internalName="Remove_x0020_from_x0020_Web">
      <xsd:simpleType>
        <xsd:restriction base="dms:Boolean"/>
      </xsd:simpleType>
    </xsd:element>
    <xsd:element name="CCEL_x0020_Home_x0020_Page_x0020_Section" ma:index="9" nillable="true" ma:displayName="CCEL Home Page Section (Old)" ma:internalName="CCEL_x0020_Home_x0020_Page_x0020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potlight"/>
                    <xsd:enumeration value="Texas Rising Star"/>
                    <xsd:enumeration value="Customers"/>
                    <xsd:enumeration value="Parents"/>
                    <xsd:enumeration value="Child Care Programs"/>
                    <xsd:enumeration value="Child Care Quality Improvement"/>
                    <xsd:enumeration value="Stakeholder Input"/>
                    <xsd:enumeration value="Authority and Funding"/>
                    <xsd:enumeration value="Data and Reports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2870f7a-ebce-4420-99c3-1cd72abed0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Web_x0020_Page" ma:index="26" nillable="true" ma:displayName="Web Page" ma:format="Dropdown" ma:internalName="Web_x0020_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ild Care &amp; Early Learning Program"/>
                    <xsd:enumeration value="Child Care by the Numbers"/>
                    <xsd:enumeration value="Child Care Data, Reports &amp; Plans"/>
                    <xsd:enumeration value="Child Care Guide"/>
                    <xsd:enumeration value="Child Care Information for Parents"/>
                    <xsd:enumeration value="Child Care Information for Providers"/>
                    <xsd:enumeration value="Child Care Investments Partnership"/>
                    <xsd:enumeration value="Child Care Relief Funding 2022"/>
                    <xsd:enumeration value="Child Care Services &amp; Children with Disabilities"/>
                    <xsd:enumeration value="Child Care Stimulus Resources"/>
                    <xsd:enumeration value="Find Child Care"/>
                    <xsd:enumeration value="Free Child Care Business Resources"/>
                    <xsd:enumeration value="Shared Services Alliances"/>
                    <xsd:enumeration value="Texas Preschool Development Grant Birth Through 5 (PDG B-5)"/>
                    <xsd:enumeration value="Texas Rising Star Program"/>
                    <xsd:enumeration value="Texas Rising Star Workgroup - 2019"/>
                    <xsd:enumeration value="Texas Rising Star Workgroup - 2023"/>
                    <xsd:enumeration value="TWC Prekindergarten Partnerships"/>
                    <xsd:enumeration value="Work-Based Learning Staffing Initiatives"/>
                    <xsd:enumeration value="Unknow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cc3ea-6d34-48b9-955f-20967247129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4c2949c-22a8-4d1d-9a8c-b3c5bd09e7e6}" ma:internalName="TaxCatchAll" ma:showField="CatchAllData" ma:web="d75cc3ea-6d34-48b9-955f-209672471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d75cc3ea-6d34-48b9-955f-209672471296" xsi:nil="true"/>
    <lcf76f155ced4ddcb4097134ff3c332f xmlns="474a6763-ac05-4e28-9ae1-4058cad3e94b">
      <Terms xmlns="http://schemas.microsoft.com/office/infopath/2007/PartnerControls"/>
    </lcf76f155ced4ddcb4097134ff3c332f>
    <MediaServiceMetadata xmlns="474a6763-ac05-4e28-9ae1-4058cad3e94b" xsi:nil="true"/>
    <MediaServiceFastMetadata xmlns="474a6763-ac05-4e28-9ae1-4058cad3e94b" xsi:nil="true"/>
    <Other_x0020_URL_x0020_Web_x0020_Page xmlns="474a6763-ac05-4e28-9ae1-4058cad3e94b" xsi:nil="true"/>
    <Web_x0020_Page xmlns="474a6763-ac05-4e28-9ae1-4058cad3e94b" xsi:nil="true"/>
    <Notes0 xmlns="474a6763-ac05-4e28-9ae1-4058cad3e94b" xsi:nil="true"/>
    <Remove_x0020_from_x0020_Web xmlns="474a6763-ac05-4e28-9ae1-4058cad3e94b">false</Remove_x0020_from_x0020_Web>
    <URL_x0020_Web_x0020_Page xmlns="474a6763-ac05-4e28-9ae1-4058cad3e94b" xsi:nil="true"/>
    <Document_x0020_Name xmlns="474a6763-ac05-4e28-9ae1-4058cad3e94b" xsi:nil="true"/>
    <CCEL_x0020_Home_x0020_Page_x0020_Section xmlns="474a6763-ac05-4e28-9ae1-4058cad3e94b" xsi:nil="true"/>
    <URL_x0020_Node xmlns="474a6763-ac05-4e28-9ae1-4058cad3e94b" xsi:nil="true"/>
    <Folder xmlns="474a6763-ac05-4e28-9ae1-4058cad3e94b" xsi:nil="true"/>
  </documentManagement>
</p:properties>
</file>

<file path=customXml/itemProps1.xml><?xml version="1.0" encoding="utf-8"?>
<ds:datastoreItem xmlns:ds="http://schemas.openxmlformats.org/officeDocument/2006/customXml" ds:itemID="{DCEFE9DC-9E03-4FB9-ADE2-91206E6502F8}"/>
</file>

<file path=customXml/itemProps2.xml><?xml version="1.0" encoding="utf-8"?>
<ds:datastoreItem xmlns:ds="http://schemas.openxmlformats.org/officeDocument/2006/customXml" ds:itemID="{BC13ED9F-003F-4A37-8B5F-AFE1AAAE04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5EDF2C-99A5-4A6A-AA87-A08F1F91A66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90d148-e248-47ab-98cd-f477ea52990c"/>
    <ds:schemaRef ds:uri="d75cc3ea-6d34-48b9-955f-2096724712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FFY24 PSoC Calculator</vt:lpstr>
      <vt:lpstr>Calculations</vt:lpstr>
      <vt:lpstr>FFY24SMI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Warner,Philip</dc:creator>
  <cp:keywords/>
  <dc:description/>
  <cp:lastModifiedBy>Warner,Philip</cp:lastModifiedBy>
  <cp:revision/>
  <dcterms:created xsi:type="dcterms:W3CDTF">2022-09-22T21:23:42Z</dcterms:created>
  <dcterms:modified xsi:type="dcterms:W3CDTF">2024-06-24T21:44:11Z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0x010100E9EA837411ED864B94278B26830B74D5</vt:lpwstr>
  </property>
  <property fmtid="{D5CDD505-2E9C-101B-9397-08002B2CF9AE}" pid="3" name="Project">
    <vt:lpwstr>Parent Share of Cost</vt:lpwstr>
  </property>
  <property fmtid="{D5CDD505-2E9C-101B-9397-08002B2CF9AE}" pid="4" name="Task">
    <vt:lpwstr>182</vt:lpwstr>
  </property>
  <property fmtid="{D5CDD505-2E9C-101B-9397-08002B2CF9AE}" pid="5" name="Policy Doc Type">
    <vt:lpwstr>Discussion Paper</vt:lpwstr>
  </property>
  <property fmtid="{D5CDD505-2E9C-101B-9397-08002B2CF9AE}" pid="6" name="MediaServiceImageTags">
    <vt:lpwstr/>
  </property>
  <property fmtid="{D5CDD505-2E9C-101B-9397-08002B2CF9AE}" pid="7" name="xd_ProgID">
    <vt:lpwstr/>
  </property>
  <property fmtid="{D5CDD505-2E9C-101B-9397-08002B2CF9AE}" pid="8" name="Status">
    <vt:lpwstr>Final/Complete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RecordingLink">
    <vt:lpwstr>, </vt:lpwstr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