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Objects="none" defaultThemeVersion="166925"/>
  <mc:AlternateContent xmlns:mc="http://schemas.openxmlformats.org/markup-compatibility/2006">
    <mc:Choice Requires="x15">
      <x15ac:absPath xmlns:x15ac="http://schemas.microsoft.com/office/spreadsheetml/2010/11/ac" url="https://twcgov-my.sharepoint.com/personal/crystal_tonche_twc_texas_gov/Documents/Documents/WebAdmin Files/"/>
    </mc:Choice>
  </mc:AlternateContent>
  <xr:revisionPtr revIDLastSave="0" documentId="8_{A17A19F5-4D01-430B-B065-1DBE4525616E}" xr6:coauthVersionLast="47" xr6:coauthVersionMax="47" xr10:uidLastSave="{00000000-0000-0000-0000-000000000000}"/>
  <bookViews>
    <workbookView xWindow="-120" yWindow="-120" windowWidth="51840" windowHeight="21120" tabRatio="671" activeTab="10" xr2:uid="{304A606A-09F5-4EC4-B538-BC478765A13D}"/>
  </bookViews>
  <sheets>
    <sheet name="Total Expenditures by Category" sheetId="1" r:id="rId1"/>
    <sheet name="Number of Participants Reached" sheetId="30" r:id="rId2"/>
    <sheet name="Goals and Outcomes" sheetId="31" r:id="rId3"/>
    <sheet name="Alamo" sheetId="2" r:id="rId4"/>
    <sheet name="Borderplex" sheetId="3" r:id="rId5"/>
    <sheet name="Brazos Valley" sheetId="4" r:id="rId6"/>
    <sheet name="Cameron" sheetId="5" r:id="rId7"/>
    <sheet name="Capital Area" sheetId="6" r:id="rId8"/>
    <sheet name="Central Texas" sheetId="7" r:id="rId9"/>
    <sheet name="Coastal Bend" sheetId="8" r:id="rId10"/>
    <sheet name="Dallas" sheetId="10" r:id="rId11"/>
    <sheet name="Concho Valley" sheetId="9" r:id="rId12"/>
    <sheet name="Deep East" sheetId="11" r:id="rId13"/>
    <sheet name="East Texas" sheetId="12" r:id="rId14"/>
    <sheet name="Golden Crescent" sheetId="13" r:id="rId15"/>
    <sheet name="Gulf Coast" sheetId="14" r:id="rId16"/>
    <sheet name="Heart of Texas" sheetId="15" r:id="rId17"/>
    <sheet name="Lower Rio" sheetId="16" r:id="rId18"/>
    <sheet name="Middle Rio" sheetId="17" r:id="rId19"/>
    <sheet name="North Central" sheetId="18" r:id="rId20"/>
    <sheet name="North Texas" sheetId="19" r:id="rId21"/>
    <sheet name="Panhandle" sheetId="20" r:id="rId22"/>
    <sheet name="Permian Basin" sheetId="21" r:id="rId23"/>
    <sheet name="Rural Capital" sheetId="22" r:id="rId24"/>
    <sheet name="South Plains" sheetId="23" r:id="rId25"/>
    <sheet name="South Texas" sheetId="24" r:id="rId26"/>
    <sheet name="Southeast Texas" sheetId="25" r:id="rId27"/>
    <sheet name="Tarrant" sheetId="26" r:id="rId28"/>
    <sheet name="Texoma" sheetId="28" r:id="rId29"/>
    <sheet name="West Central" sheetId="29" r:id="rId30"/>
  </sheets>
  <externalReferences>
    <externalReference r:id="rId3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2" i="1" l="1"/>
  <c r="AA22" i="1"/>
  <c r="AC3" i="1" l="1"/>
  <c r="H16" i="1" l="1"/>
  <c r="D16" i="1"/>
  <c r="AA4" i="1"/>
  <c r="AA5" i="1"/>
  <c r="AA6" i="1"/>
  <c r="AA7" i="1"/>
  <c r="AA8" i="1"/>
  <c r="AA9" i="1"/>
  <c r="AA10" i="1"/>
  <c r="AA11" i="1"/>
  <c r="AA12" i="1"/>
  <c r="AA13" i="1"/>
  <c r="AA14" i="1"/>
  <c r="AA15" i="1"/>
  <c r="AA16" i="1"/>
  <c r="AA17" i="1"/>
  <c r="AA18" i="1"/>
  <c r="AA19" i="1"/>
  <c r="AA20" i="1"/>
  <c r="AA21" i="1"/>
  <c r="AA23" i="1"/>
  <c r="AA24" i="1"/>
  <c r="AA25" i="1"/>
  <c r="AA26" i="1"/>
  <c r="AA27" i="1"/>
  <c r="AA28" i="1"/>
  <c r="AA29" i="1"/>
  <c r="AA30" i="1"/>
  <c r="W31" i="1"/>
  <c r="Y31" i="1"/>
  <c r="AA3" i="1"/>
  <c r="AA31" i="1" l="1"/>
  <c r="M13" i="1"/>
  <c r="AB3" i="1"/>
  <c r="S31" i="1"/>
  <c r="O31" i="1"/>
  <c r="K31" i="1"/>
  <c r="G31" i="1"/>
  <c r="AB4" i="1" l="1"/>
  <c r="AC4" i="1" s="1"/>
  <c r="AB5" i="1"/>
  <c r="AC5" i="1" s="1"/>
  <c r="AB6" i="1"/>
  <c r="AC6" i="1" s="1"/>
  <c r="AB10" i="1"/>
  <c r="AC10" i="1" s="1"/>
  <c r="AB14" i="1"/>
  <c r="AC14" i="1" s="1"/>
  <c r="AB22" i="1"/>
  <c r="AB18" i="1"/>
  <c r="AC18" i="1" s="1"/>
  <c r="AB26" i="1"/>
  <c r="AC26" i="1" s="1"/>
  <c r="AB30" i="1"/>
  <c r="AC30" i="1" s="1"/>
  <c r="E9" i="2"/>
  <c r="C7" i="1"/>
  <c r="AB7" i="1" s="1"/>
  <c r="AC7" i="1" s="1"/>
  <c r="C8" i="1"/>
  <c r="AB8" i="1" s="1"/>
  <c r="AC8" i="1" s="1"/>
  <c r="AB9" i="1"/>
  <c r="AC9" i="1" s="1"/>
  <c r="AB11" i="1"/>
  <c r="AC11" i="1" s="1"/>
  <c r="AB12" i="1"/>
  <c r="AB13" i="1"/>
  <c r="AC13" i="1" s="1"/>
  <c r="AB15" i="1"/>
  <c r="AC15" i="1" s="1"/>
  <c r="AB16" i="1"/>
  <c r="AC16" i="1" s="1"/>
  <c r="AB19" i="1"/>
  <c r="AC19" i="1" s="1"/>
  <c r="AB20" i="1"/>
  <c r="AC20" i="1" s="1"/>
  <c r="AB21" i="1"/>
  <c r="AC21" i="1" s="1"/>
  <c r="AB23" i="1"/>
  <c r="AC23" i="1" s="1"/>
  <c r="AB24" i="1"/>
  <c r="AC24" i="1" s="1"/>
  <c r="AB25" i="1"/>
  <c r="AC25" i="1" s="1"/>
  <c r="AB27" i="1"/>
  <c r="AC27" i="1" s="1"/>
  <c r="AB28" i="1"/>
  <c r="AC28" i="1" s="1"/>
  <c r="I134" i="31"/>
  <c r="Z17" i="1"/>
  <c r="X17" i="1"/>
  <c r="U17" i="1"/>
  <c r="T17" i="1"/>
  <c r="Q17" i="1"/>
  <c r="P17" i="1"/>
  <c r="M17" i="1"/>
  <c r="L17" i="1"/>
  <c r="N17" i="1" s="1"/>
  <c r="I17" i="1"/>
  <c r="H17" i="1"/>
  <c r="E17" i="1"/>
  <c r="D17" i="1"/>
  <c r="V17" i="1" l="1"/>
  <c r="R17" i="1"/>
  <c r="F17" i="1"/>
  <c r="J17" i="1"/>
  <c r="AB29" i="1"/>
  <c r="AC29" i="1" s="1"/>
  <c r="AB17" i="1"/>
  <c r="AC17" i="1" s="1"/>
  <c r="C31" i="1"/>
  <c r="Z18" i="1"/>
  <c r="X18" i="1"/>
  <c r="U18" i="1"/>
  <c r="T18" i="1"/>
  <c r="V18" i="1" s="1"/>
  <c r="Q18" i="1"/>
  <c r="P18" i="1"/>
  <c r="M18" i="1"/>
  <c r="L18" i="1"/>
  <c r="I18" i="1"/>
  <c r="H18" i="1"/>
  <c r="E18" i="1"/>
  <c r="D18" i="1"/>
  <c r="Z14" i="1"/>
  <c r="X14" i="1"/>
  <c r="U14" i="1"/>
  <c r="T14" i="1"/>
  <c r="V14" i="1" s="1"/>
  <c r="Q14" i="1"/>
  <c r="P14" i="1"/>
  <c r="M14" i="1"/>
  <c r="L14" i="1"/>
  <c r="I14" i="1"/>
  <c r="H14" i="1"/>
  <c r="E14" i="1"/>
  <c r="D14" i="1"/>
  <c r="E11" i="25"/>
  <c r="R14" i="1" l="1"/>
  <c r="R18" i="1"/>
  <c r="N14" i="1"/>
  <c r="N18" i="1"/>
  <c r="F14" i="1"/>
  <c r="F18" i="1"/>
  <c r="J14" i="1"/>
  <c r="J18" i="1"/>
  <c r="AB31" i="1"/>
  <c r="E11" i="12"/>
  <c r="E8" i="24"/>
  <c r="E6" i="29" l="1"/>
  <c r="E14" i="28" l="1"/>
  <c r="E7" i="26" l="1"/>
  <c r="E10" i="23" l="1"/>
  <c r="E8" i="22"/>
  <c r="E5" i="21"/>
  <c r="E9" i="20"/>
  <c r="E5" i="19" l="1"/>
  <c r="E10" i="18"/>
  <c r="E6" i="17"/>
  <c r="E7" i="16"/>
  <c r="E6" i="15" l="1"/>
  <c r="E11" i="14"/>
  <c r="E6" i="13" l="1"/>
  <c r="E13" i="11"/>
  <c r="E11" i="10" l="1"/>
  <c r="E9" i="9"/>
  <c r="E12" i="8" l="1"/>
  <c r="E7" i="7" l="1"/>
  <c r="E9" i="6"/>
  <c r="E11" i="3"/>
  <c r="E12" i="4"/>
  <c r="E9" i="5"/>
  <c r="Z15" i="1" l="1"/>
  <c r="X15" i="1"/>
  <c r="U15" i="1"/>
  <c r="T15" i="1"/>
  <c r="N15" i="1"/>
  <c r="Z8" i="1"/>
  <c r="X8" i="1"/>
  <c r="U8" i="1"/>
  <c r="T8" i="1"/>
  <c r="Q8" i="1"/>
  <c r="P8" i="1"/>
  <c r="M8" i="1"/>
  <c r="L8" i="1"/>
  <c r="I8" i="1"/>
  <c r="H8" i="1"/>
  <c r="E8" i="1"/>
  <c r="D8" i="1"/>
  <c r="Z29" i="1"/>
  <c r="X29" i="1"/>
  <c r="U29" i="1"/>
  <c r="T29" i="1"/>
  <c r="Q29" i="1"/>
  <c r="P29" i="1"/>
  <c r="M29" i="1"/>
  <c r="L29" i="1"/>
  <c r="I29" i="1"/>
  <c r="H29" i="1"/>
  <c r="E29" i="1"/>
  <c r="D29" i="1"/>
  <c r="Z6" i="1"/>
  <c r="X6" i="1"/>
  <c r="U6" i="1"/>
  <c r="T6" i="1"/>
  <c r="Q6" i="1"/>
  <c r="P6" i="1"/>
  <c r="M6" i="1"/>
  <c r="L6" i="1"/>
  <c r="I6" i="1"/>
  <c r="H6" i="1"/>
  <c r="E6" i="1"/>
  <c r="D6" i="1"/>
  <c r="Z9" i="1"/>
  <c r="X9" i="1"/>
  <c r="U9" i="1"/>
  <c r="T9" i="1"/>
  <c r="Q9" i="1"/>
  <c r="P9" i="1"/>
  <c r="M9" i="1"/>
  <c r="L9" i="1"/>
  <c r="I9" i="1"/>
  <c r="H9" i="1"/>
  <c r="E9" i="1"/>
  <c r="D9" i="1"/>
  <c r="Z26" i="1"/>
  <c r="X26" i="1"/>
  <c r="U26" i="1"/>
  <c r="T26" i="1"/>
  <c r="Q26" i="1"/>
  <c r="P26" i="1"/>
  <c r="M26" i="1"/>
  <c r="L26" i="1"/>
  <c r="I26" i="1"/>
  <c r="H26" i="1"/>
  <c r="E26" i="1"/>
  <c r="D26" i="1"/>
  <c r="Z3" i="1"/>
  <c r="X3" i="1"/>
  <c r="U3" i="1"/>
  <c r="T3" i="1"/>
  <c r="Q3" i="1"/>
  <c r="P3" i="1"/>
  <c r="M3" i="1"/>
  <c r="L3" i="1"/>
  <c r="I3" i="1"/>
  <c r="H3" i="1"/>
  <c r="E3" i="1"/>
  <c r="D3" i="1"/>
  <c r="Z13" i="1"/>
  <c r="X13" i="1"/>
  <c r="U13" i="1"/>
  <c r="T13" i="1"/>
  <c r="Q13" i="1"/>
  <c r="P13" i="1"/>
  <c r="L13" i="1"/>
  <c r="N13" i="1" s="1"/>
  <c r="I13" i="1"/>
  <c r="H13" i="1"/>
  <c r="J13" i="1" s="1"/>
  <c r="E13" i="1"/>
  <c r="D13" i="1"/>
  <c r="Z27" i="1"/>
  <c r="X27" i="1"/>
  <c r="U27" i="1"/>
  <c r="T27" i="1"/>
  <c r="V27" i="1" s="1"/>
  <c r="Q27" i="1"/>
  <c r="P27" i="1"/>
  <c r="R27" i="1" s="1"/>
  <c r="M27" i="1"/>
  <c r="L27" i="1"/>
  <c r="N27" i="1" s="1"/>
  <c r="I27" i="1"/>
  <c r="H27" i="1"/>
  <c r="J27" i="1" s="1"/>
  <c r="E27" i="1"/>
  <c r="D27" i="1"/>
  <c r="Z11" i="1"/>
  <c r="X11" i="1"/>
  <c r="U11" i="1"/>
  <c r="T11" i="1"/>
  <c r="V11" i="1" s="1"/>
  <c r="Q11" i="1"/>
  <c r="P11" i="1"/>
  <c r="R11" i="1" s="1"/>
  <c r="M11" i="1"/>
  <c r="L11" i="1"/>
  <c r="N11" i="1" s="1"/>
  <c r="I11" i="1"/>
  <c r="H11" i="1"/>
  <c r="J11" i="1" s="1"/>
  <c r="E11" i="1"/>
  <c r="D11" i="1"/>
  <c r="Z5" i="1"/>
  <c r="U5" i="1"/>
  <c r="T5" i="1"/>
  <c r="V5" i="1" s="1"/>
  <c r="Q5" i="1"/>
  <c r="P5" i="1"/>
  <c r="M5" i="1"/>
  <c r="L5" i="1"/>
  <c r="I5" i="1"/>
  <c r="H5" i="1"/>
  <c r="E5" i="1"/>
  <c r="D5" i="1"/>
  <c r="Z24" i="1"/>
  <c r="X24" i="1"/>
  <c r="U24" i="1"/>
  <c r="T24" i="1"/>
  <c r="V24" i="1" s="1"/>
  <c r="Q24" i="1"/>
  <c r="P24" i="1"/>
  <c r="M24" i="1"/>
  <c r="L24" i="1"/>
  <c r="I24" i="1"/>
  <c r="H24" i="1"/>
  <c r="E24" i="1"/>
  <c r="D24" i="1"/>
  <c r="Z7" i="1"/>
  <c r="X7" i="1"/>
  <c r="U7" i="1"/>
  <c r="T7" i="1"/>
  <c r="V7" i="1" s="1"/>
  <c r="Q7" i="1"/>
  <c r="P7" i="1"/>
  <c r="M7" i="1"/>
  <c r="L7" i="1"/>
  <c r="I7" i="1"/>
  <c r="H7" i="1"/>
  <c r="E7" i="1"/>
  <c r="D7" i="1"/>
  <c r="Z16" i="1"/>
  <c r="X16" i="1"/>
  <c r="U16" i="1"/>
  <c r="T16" i="1"/>
  <c r="V16" i="1" s="1"/>
  <c r="Q16" i="1"/>
  <c r="P16" i="1"/>
  <c r="M16" i="1"/>
  <c r="L16" i="1"/>
  <c r="I16" i="1"/>
  <c r="J16" i="1" s="1"/>
  <c r="E16" i="1"/>
  <c r="Z10" i="1"/>
  <c r="X10" i="1"/>
  <c r="U10" i="1"/>
  <c r="T10" i="1"/>
  <c r="V10" i="1" s="1"/>
  <c r="Q10" i="1"/>
  <c r="P10" i="1"/>
  <c r="M10" i="1"/>
  <c r="L10" i="1"/>
  <c r="I10" i="1"/>
  <c r="H10" i="1"/>
  <c r="J10" i="1" s="1"/>
  <c r="E10" i="1"/>
  <c r="D10" i="1"/>
  <c r="Z23" i="1"/>
  <c r="X23" i="1"/>
  <c r="U23" i="1"/>
  <c r="T23" i="1"/>
  <c r="V23" i="1" s="1"/>
  <c r="Q23" i="1"/>
  <c r="P23" i="1"/>
  <c r="M23" i="1"/>
  <c r="L23" i="1"/>
  <c r="I23" i="1"/>
  <c r="H23" i="1"/>
  <c r="J23" i="1" s="1"/>
  <c r="E23" i="1"/>
  <c r="D23" i="1"/>
  <c r="Z4" i="1"/>
  <c r="X4" i="1"/>
  <c r="U4" i="1"/>
  <c r="T4" i="1"/>
  <c r="V4" i="1" s="1"/>
  <c r="Q4" i="1"/>
  <c r="P4" i="1"/>
  <c r="M4" i="1"/>
  <c r="L4" i="1"/>
  <c r="I4" i="1"/>
  <c r="H4" i="1"/>
  <c r="J4" i="1" s="1"/>
  <c r="E4" i="1"/>
  <c r="D4" i="1"/>
  <c r="Z30" i="1"/>
  <c r="X30" i="1"/>
  <c r="U30" i="1"/>
  <c r="T30" i="1"/>
  <c r="V30" i="1" s="1"/>
  <c r="Q30" i="1"/>
  <c r="P30" i="1"/>
  <c r="M30" i="1"/>
  <c r="L30" i="1"/>
  <c r="I30" i="1"/>
  <c r="H30" i="1"/>
  <c r="J30" i="1" s="1"/>
  <c r="E30" i="1"/>
  <c r="D30" i="1"/>
  <c r="Z12" i="1"/>
  <c r="X12" i="1"/>
  <c r="U12" i="1"/>
  <c r="T12" i="1"/>
  <c r="Q12" i="1"/>
  <c r="P12" i="1"/>
  <c r="M12" i="1"/>
  <c r="L12" i="1"/>
  <c r="I12" i="1"/>
  <c r="H12" i="1"/>
  <c r="J12" i="1" s="1"/>
  <c r="E12" i="1"/>
  <c r="D12" i="1"/>
  <c r="Z21" i="1"/>
  <c r="X21" i="1"/>
  <c r="U21" i="1"/>
  <c r="T21" i="1"/>
  <c r="V21" i="1" s="1"/>
  <c r="Q21" i="1"/>
  <c r="P21" i="1"/>
  <c r="M21" i="1"/>
  <c r="L21" i="1"/>
  <c r="I21" i="1"/>
  <c r="H21" i="1"/>
  <c r="J21" i="1" s="1"/>
  <c r="E21" i="1"/>
  <c r="D21" i="1"/>
  <c r="Z28" i="1"/>
  <c r="X28" i="1"/>
  <c r="U28" i="1"/>
  <c r="T28" i="1"/>
  <c r="V28" i="1" s="1"/>
  <c r="Q28" i="1"/>
  <c r="P28" i="1"/>
  <c r="M28" i="1"/>
  <c r="L28" i="1"/>
  <c r="I28" i="1"/>
  <c r="H28" i="1"/>
  <c r="J28" i="1" s="1"/>
  <c r="E28" i="1"/>
  <c r="D28" i="1"/>
  <c r="Z19" i="1"/>
  <c r="X19" i="1"/>
  <c r="U19" i="1"/>
  <c r="T19" i="1"/>
  <c r="V19" i="1" s="1"/>
  <c r="Q19" i="1"/>
  <c r="P19" i="1"/>
  <c r="M19" i="1"/>
  <c r="L19" i="1"/>
  <c r="I19" i="1"/>
  <c r="H19" i="1"/>
  <c r="J19" i="1" s="1"/>
  <c r="E19" i="1"/>
  <c r="D19" i="1"/>
  <c r="Z20" i="1"/>
  <c r="X20" i="1"/>
  <c r="U20" i="1"/>
  <c r="T20" i="1"/>
  <c r="V20" i="1" s="1"/>
  <c r="Q20" i="1"/>
  <c r="P20" i="1"/>
  <c r="M20" i="1"/>
  <c r="L20" i="1"/>
  <c r="I20" i="1"/>
  <c r="H20" i="1"/>
  <c r="J20" i="1" s="1"/>
  <c r="E20" i="1"/>
  <c r="D20" i="1"/>
  <c r="Z25" i="1"/>
  <c r="X25" i="1"/>
  <c r="U25" i="1"/>
  <c r="T25" i="1"/>
  <c r="V25" i="1" s="1"/>
  <c r="Q25" i="1"/>
  <c r="P25" i="1"/>
  <c r="M25" i="1"/>
  <c r="L25" i="1"/>
  <c r="I25" i="1"/>
  <c r="H25" i="1"/>
  <c r="J25" i="1" s="1"/>
  <c r="E25" i="1"/>
  <c r="D25" i="1"/>
  <c r="Z22" i="1"/>
  <c r="AC22" i="1"/>
  <c r="X22" i="1"/>
  <c r="U22" i="1"/>
  <c r="T22" i="1"/>
  <c r="Q22" i="1"/>
  <c r="P22" i="1"/>
  <c r="R22" i="1" s="1"/>
  <c r="M22" i="1"/>
  <c r="L22" i="1"/>
  <c r="N22" i="1" s="1"/>
  <c r="I22" i="1"/>
  <c r="H22" i="1"/>
  <c r="E22" i="1"/>
  <c r="D22" i="1"/>
  <c r="N25" i="1" l="1"/>
  <c r="N20" i="1"/>
  <c r="I31" i="1"/>
  <c r="M31" i="1"/>
  <c r="J22" i="1"/>
  <c r="J7" i="1"/>
  <c r="J24" i="1"/>
  <c r="J5" i="1"/>
  <c r="N26" i="1"/>
  <c r="N9" i="1"/>
  <c r="N6" i="1"/>
  <c r="N29" i="1"/>
  <c r="N8" i="1"/>
  <c r="N19" i="1"/>
  <c r="N28" i="1"/>
  <c r="N21" i="1"/>
  <c r="N12" i="1"/>
  <c r="N30" i="1"/>
  <c r="N4" i="1"/>
  <c r="N23" i="1"/>
  <c r="N10" i="1"/>
  <c r="N16" i="1"/>
  <c r="N7" i="1"/>
  <c r="N24" i="1"/>
  <c r="N5" i="1"/>
  <c r="R13" i="1"/>
  <c r="R26" i="1"/>
  <c r="R9" i="1"/>
  <c r="R6" i="1"/>
  <c r="R29" i="1"/>
  <c r="R8" i="1"/>
  <c r="R15" i="1"/>
  <c r="V12" i="1"/>
  <c r="J26" i="1"/>
  <c r="J9" i="1"/>
  <c r="J6" i="1"/>
  <c r="J29" i="1"/>
  <c r="J8" i="1"/>
  <c r="J15" i="1"/>
  <c r="V22" i="1"/>
  <c r="D31" i="1"/>
  <c r="E31" i="1"/>
  <c r="F3" i="1"/>
  <c r="F9" i="1"/>
  <c r="F6" i="1"/>
  <c r="F15" i="1"/>
  <c r="F22" i="1"/>
  <c r="F11" i="1"/>
  <c r="F13" i="1"/>
  <c r="H31" i="1"/>
  <c r="J3" i="1"/>
  <c r="F20" i="1"/>
  <c r="F19" i="1"/>
  <c r="F21" i="1"/>
  <c r="F12" i="1"/>
  <c r="F4" i="1"/>
  <c r="F10" i="1"/>
  <c r="F7" i="1"/>
  <c r="L31" i="1"/>
  <c r="N31" i="1" s="1"/>
  <c r="N3" i="1"/>
  <c r="P31" i="1"/>
  <c r="R3" i="1"/>
  <c r="Q31" i="1"/>
  <c r="R25" i="1"/>
  <c r="R20" i="1"/>
  <c r="R19" i="1"/>
  <c r="R28" i="1"/>
  <c r="R21" i="1"/>
  <c r="R12" i="1"/>
  <c r="R30" i="1"/>
  <c r="R4" i="1"/>
  <c r="R23" i="1"/>
  <c r="R10" i="1"/>
  <c r="R16" i="1"/>
  <c r="R7" i="1"/>
  <c r="R24" i="1"/>
  <c r="R5" i="1"/>
  <c r="V13" i="1"/>
  <c r="T31" i="1"/>
  <c r="V3" i="1"/>
  <c r="V26" i="1"/>
  <c r="V9" i="1"/>
  <c r="V6" i="1"/>
  <c r="V29" i="1"/>
  <c r="V8" i="1"/>
  <c r="V15" i="1"/>
  <c r="F26" i="1"/>
  <c r="F29" i="1"/>
  <c r="F8" i="1"/>
  <c r="F27" i="1"/>
  <c r="F25" i="1"/>
  <c r="F28" i="1"/>
  <c r="F30" i="1"/>
  <c r="F23" i="1"/>
  <c r="F16" i="1"/>
  <c r="F24" i="1"/>
  <c r="F5" i="1"/>
  <c r="U31" i="1"/>
  <c r="Z31" i="1"/>
  <c r="J31" i="1" l="1"/>
  <c r="F31" i="1"/>
  <c r="V31" i="1"/>
  <c r="R31" i="1"/>
  <c r="AC31" i="1"/>
  <c r="X5" i="1" l="1"/>
  <c r="X31" i="1" l="1"/>
</calcChain>
</file>

<file path=xl/sharedStrings.xml><?xml version="1.0" encoding="utf-8"?>
<sst xmlns="http://schemas.openxmlformats.org/spreadsheetml/2006/main" count="2140" uniqueCount="998">
  <si>
    <t>Recruitment and Outreach to expand TRS providers</t>
  </si>
  <si>
    <t>Incentives to reach and sustain higher levels of quality</t>
  </si>
  <si>
    <t>Targeted coaching and resources to strengthen business practices</t>
  </si>
  <si>
    <t>Strategies to help providers meet CQIP goals</t>
  </si>
  <si>
    <t>Other Board-defined activites</t>
  </si>
  <si>
    <t>FY22 Total</t>
  </si>
  <si>
    <t xml:space="preserve">FY23 Total </t>
  </si>
  <si>
    <t>Total Grant Expended</t>
  </si>
  <si>
    <t>#</t>
  </si>
  <si>
    <t>Board</t>
  </si>
  <si>
    <t>Total Planned Recruit</t>
  </si>
  <si>
    <t>Expenditures FY'22</t>
  </si>
  <si>
    <t>Expenditures FY'23</t>
  </si>
  <si>
    <t>Total Planned Incent</t>
  </si>
  <si>
    <t>Expenditures FY'22 Incent</t>
  </si>
  <si>
    <t>Expenditures FY'23 Incent</t>
  </si>
  <si>
    <t>Total Planned Coach</t>
  </si>
  <si>
    <t>Expenditures FY 22</t>
  </si>
  <si>
    <t>Expenditures FY 23</t>
  </si>
  <si>
    <t>Total Planned CQIP</t>
  </si>
  <si>
    <t>Expenditures FY 224</t>
  </si>
  <si>
    <t>Expenditures
FY '23</t>
  </si>
  <si>
    <t>Total Planned Other</t>
  </si>
  <si>
    <t>Expenditures
FY '22</t>
  </si>
  <si>
    <t>Expenditures
FY 23</t>
  </si>
  <si>
    <t>Total FY22 YTD</t>
  </si>
  <si>
    <t>% Expended</t>
  </si>
  <si>
    <t>Total FY23 YTD</t>
  </si>
  <si>
    <t>% Expended5</t>
  </si>
  <si>
    <t>Total Expended</t>
  </si>
  <si>
    <t>Total Planned</t>
  </si>
  <si>
    <t>% Expended of Planned</t>
  </si>
  <si>
    <t>Alamo</t>
  </si>
  <si>
    <t>Borderplex</t>
  </si>
  <si>
    <t>Brazos Valley</t>
  </si>
  <si>
    <t>Cameron</t>
  </si>
  <si>
    <t>Capital Area</t>
  </si>
  <si>
    <t>Central Texas</t>
  </si>
  <si>
    <t>Coastal Bend</t>
  </si>
  <si>
    <t>Concho Valley</t>
  </si>
  <si>
    <t>Deep East</t>
  </si>
  <si>
    <t>East Texas</t>
  </si>
  <si>
    <t>Golden Crescent</t>
  </si>
  <si>
    <t>Greater Dallas</t>
  </si>
  <si>
    <t>Gulf Coast</t>
  </si>
  <si>
    <t>Heart of Texas</t>
  </si>
  <si>
    <t>Lower Rio</t>
  </si>
  <si>
    <t>Middle Rio</t>
  </si>
  <si>
    <t>North Central</t>
  </si>
  <si>
    <t>North Texas</t>
  </si>
  <si>
    <t>Northeast Texas</t>
  </si>
  <si>
    <t>Panhandle</t>
  </si>
  <si>
    <t>Permian Basin</t>
  </si>
  <si>
    <t>Rural Capital</t>
  </si>
  <si>
    <t>South Plains</t>
  </si>
  <si>
    <t>South Texas</t>
  </si>
  <si>
    <t>Southeast Texas</t>
  </si>
  <si>
    <t>Tarrant County</t>
  </si>
  <si>
    <t>Texoma</t>
  </si>
  <si>
    <t>West Central</t>
  </si>
  <si>
    <t>Statewide</t>
  </si>
  <si>
    <t>Recruitment &amp; Outreach</t>
  </si>
  <si>
    <t>Incentives</t>
  </si>
  <si>
    <t>Targeted Coaching</t>
  </si>
  <si>
    <t>CQIP Strategies</t>
  </si>
  <si>
    <t>Other</t>
  </si>
  <si>
    <t>TOTAL</t>
  </si>
  <si>
    <t>Incentives for newly certified providers and current providers that reach and sustain higher levels of quality. </t>
  </si>
  <si>
    <t>Targeted coaching and resources to assist providers in strengthening their business practices. </t>
  </si>
  <si>
    <t>Targeted strategies to help Texas Rising Star providers succeed in meeting the goals of their individualized Continuous Quality Improvement Plans (CQIPs). </t>
  </si>
  <si>
    <t>Other Board-defined activities approved by TWC’s CC&amp;EL Division. </t>
  </si>
  <si>
    <t>New TRS Providers
PROGRAMS</t>
  </si>
  <si>
    <t>New TRS Providers
STAFF</t>
  </si>
  <si>
    <t>Staff Incentives (Bonus/Wage Supplement)
PROGRAMS</t>
  </si>
  <si>
    <t>Staff Incentives (Bonus/Wage Supplement)
STAFF</t>
  </si>
  <si>
    <t>Professional Development
PROGRAMS</t>
  </si>
  <si>
    <t>Professional Development 
STAFF</t>
  </si>
  <si>
    <t>Program Incentives</t>
  </si>
  <si>
    <t>Equipment and Supplies</t>
  </si>
  <si>
    <t>Pre-K Partnership Support</t>
  </si>
  <si>
    <t>Technology</t>
  </si>
  <si>
    <t>Professional Development
PROGRAMS2</t>
  </si>
  <si>
    <t>Professional Development 
STAFF2</t>
  </si>
  <si>
    <t xml:space="preserve">Technology </t>
  </si>
  <si>
    <t>Professional Development PROGRAMS3</t>
  </si>
  <si>
    <t>Professional Development STAFF3</t>
  </si>
  <si>
    <t>Equipment and Supplies (Programs)</t>
  </si>
  <si>
    <t>Equipment and Supplies (Staff)</t>
  </si>
  <si>
    <t>Technology2</t>
  </si>
  <si>
    <t>Program Evlauation (Individuals)</t>
  </si>
  <si>
    <t>Texas Rising Star Mentor/Assessor Supports (Individuals)</t>
  </si>
  <si>
    <t>Board Number</t>
  </si>
  <si>
    <t>FY</t>
  </si>
  <si>
    <t xml:space="preserve">Executed Activities by Category </t>
  </si>
  <si>
    <t>Activity Sub-Category</t>
  </si>
  <si>
    <t>Description of Executed Activities</t>
  </si>
  <si>
    <t>Number and Type of Participants 
(if applicable)</t>
  </si>
  <si>
    <t xml:space="preserve">Activity Goals and Outcome Measures </t>
  </si>
  <si>
    <t>Actual Expenditures</t>
  </si>
  <si>
    <t>Outcome/Goal Met 
(yes/no) and Why</t>
  </si>
  <si>
    <t>Outcome/Goal Met (Y/N)</t>
  </si>
  <si>
    <t>Program: Staff Incentive: Bonus/Wage Supplement</t>
  </si>
  <si>
    <t>Yes</t>
  </si>
  <si>
    <t xml:space="preserve">Targeted recruitment and outreach activities to expand the number of providers in the Texas Rising Star program, with specified goals regarding the number of new Texas Rising Star programs to be certified. </t>
  </si>
  <si>
    <t>Program: Program Incentive</t>
  </si>
  <si>
    <t>Program: Equipment and Supplies</t>
  </si>
  <si>
    <t xml:space="preserve">Program: Professional Development </t>
  </si>
  <si>
    <t>Program: Technology</t>
  </si>
  <si>
    <t>Increase the quality of care provided at afterschool only facilites and increase the potential star level when full assessment is completed.</t>
  </si>
  <si>
    <t>Individual: Staff Incentive: Bonus/Wage Supplement</t>
  </si>
  <si>
    <t>Incentive awarded based on years of service of staff with Texas Rising Star provider.</t>
  </si>
  <si>
    <t xml:space="preserve">Yes, first retention incentive to 313 staff.  They were very happy and surprised to receive.  They are aware of the second incentive if they remain employed at provider. </t>
  </si>
  <si>
    <t>221 (duplicated staff)</t>
  </si>
  <si>
    <t>Yes, second retention incentive to 221 staff.  
24  total Texas Rising Star Providers received staff retention incentives for 221 staff members in October 2022.</t>
  </si>
  <si>
    <t>202 (duplicated staff)</t>
  </si>
  <si>
    <t>Yes, third retention incentive to 202 staff.   
24  total Texas Rising Star Providers received staff retention incentives for 202 staff members in February 2023 .</t>
  </si>
  <si>
    <t>WSNCT will recruit Early Learning Programs to contract with for Child Care Services and the Texas Rising Star program by incentivizing programs who offer non-traditional hours, provide home-based care, or provide early learning services in a rural area. Early Learning Programs will receive classroom equipment and materials grants for a specified amount with a specified vendor(s).</t>
  </si>
  <si>
    <t>WSNCT will recruit 30 new Early Learning Programs into Child Care Services that offer non-traditional hours, provide home-based care, or provide early learning services</t>
  </si>
  <si>
    <t xml:space="preserve">This line represents the number of new providers recruited that provide home-based care and the total incentives provided to these 5 providers.  Although we did not reach our goal of 30, in total we were successful in recruiting 27 new providers, of which 5 provide home based care.  </t>
  </si>
  <si>
    <t>No</t>
  </si>
  <si>
    <r>
      <t xml:space="preserve">WSNCT will provide $1,000 wage supplements to individuals who achieve an educational milestone in the field of Early Childhood Education or Child Development. These milestones include completion of programs such as a CDA Credential, Director's Credential, or obtaining a college degree in Education or Child Development. 
</t>
    </r>
    <r>
      <rPr>
        <b/>
        <sz val="14"/>
        <rFont val="Calibri"/>
        <family val="2"/>
        <scheme val="minor"/>
      </rPr>
      <t xml:space="preserve">FY22 - 5 individuals received their CDA and 4 directors completed ECMI courses from 8 programs. </t>
    </r>
  </si>
  <si>
    <t xml:space="preserve">Yes -  5 individuals obtained their CDA certification and 4 directors completed the ECMI courses from 8 programs. </t>
  </si>
  <si>
    <t xml:space="preserve">No - Activity being removed.  A revised plan will be submitted for approval.  </t>
  </si>
  <si>
    <t>Individual: Professional Development</t>
  </si>
  <si>
    <r>
      <t xml:space="preserve">WSNCT will partner with Camp Fire First Texas in supporting the Early Educators Apprenticeship Program, which is an educational and career pathway program that is approved by the U.S. Department of Labor.
</t>
    </r>
    <r>
      <rPr>
        <b/>
        <sz val="14"/>
        <rFont val="Calibri"/>
        <family val="2"/>
        <scheme val="minor"/>
      </rPr>
      <t>FY22 - 17 participants from 5 programs participated in the apprenticeship program</t>
    </r>
  </si>
  <si>
    <t>WSNCT will offer financial support for 20 apprentices in the Early Education Apprenticeship Program through Camp Fire First Texas. WSNCT will collect quarterly data tracking the progress of each apprentice.  Success will be measured by the apprentice's completion of the program and earning either an Early Childhood Educator Certification or a Child Care &amp; Development Specialist Certification</t>
  </si>
  <si>
    <t xml:space="preserve">Yes - Although only 17 enrolled, the apprenticeship program was successful through the support provided by Camp Fire First Texas and the Early Learning Programs who participated.  We had 11 of the 17 graduate in August, earning their Early Education Institute certification.  Remaining participants will continue to be supported.
17 participants from 5 programs participated in the apprenticeship program.  </t>
  </si>
  <si>
    <t>No, out of 113 current Texas Rising Star providers only 101 were eligible to be awarded the incentives.  57% of providers maintained or increased to 4-star, 38% of providers maintained or increased to 3-star and 5% earned a 2-star rating.</t>
  </si>
  <si>
    <t xml:space="preserve"> WSNCT will use the application process to select Texas Rising Star programs and provide staff with a $742.00 incentive. WSNCT will provide a one-time incentive to Child Care staff that have been employed for 4 months or longer at their current Texas Rising Star early learning program. There will be a point system to prioritize programs in childcare deserts, with high scholarship children enrollment, and those serving infants and toddlers. The programs selected to receive these funds will participate in business coaching.
1,000 staff @ $700.00
Planned Expenditure- $700,000</t>
  </si>
  <si>
    <t>1,000 staff</t>
  </si>
  <si>
    <t xml:space="preserve">Child care facilities that  participate in this program will have the tools/support to develop a plan for sustainability of staff and a business plan for their program. Providing financial support and business coaching to programs is a large step in assiting them in recovery. </t>
  </si>
  <si>
    <t>Yes - Providers received additional incentivising funds which helped enhance staff morale and provide an incentive for staff retention.  This goal was met.  85 programs received this incentive for 1000 staff members and we have received signature pages with staff's signatures as confirmation that the funding was received.  Furthermore, programs who received the funding have agreed to participate in business coaching which will provide ongoing supports for these programs.</t>
  </si>
  <si>
    <r>
      <t xml:space="preserve">Wage supplement pilot program 
</t>
    </r>
    <r>
      <rPr>
        <b/>
        <sz val="14"/>
        <color rgb="FFC00000"/>
        <rFont val="Calibri"/>
        <family val="2"/>
        <scheme val="minor"/>
      </rPr>
      <t xml:space="preserve">
</t>
    </r>
    <r>
      <rPr>
        <b/>
        <sz val="14"/>
        <rFont val="Calibri"/>
        <family val="2"/>
        <scheme val="minor"/>
      </rPr>
      <t>FY22: 1500 individuals from 135 programs received wage supplements</t>
    </r>
  </si>
  <si>
    <t xml:space="preserve">Stabilizing the current ECE workforce in Tarrant County is the primary goal for FY22.  The goal for this wage supplement is to support providers with staff obtainment and retention.  </t>
  </si>
  <si>
    <t xml:space="preserve">Yes.  Providers reported stronger employee retention rates during the program. </t>
  </si>
  <si>
    <t xml:space="preserve">Providers participating in the wage supplement program will receive additional business supports </t>
  </si>
  <si>
    <t xml:space="preserve">A more comprehensive approach to strengthening business practices will be provided to educate providers on sustaining viable business practices.  </t>
  </si>
  <si>
    <t xml:space="preserve">Yes. Providers were referred to the Business Coaches at Curantis. The recipient of the TWC business supports grant. </t>
  </si>
  <si>
    <t xml:space="preserve">Wage supplements program evaluation </t>
  </si>
  <si>
    <t xml:space="preserve">Evaluation of the wage pilot program will be conducted to capture the necessary data to determine the impact on staff retention over a 6 month period. </t>
  </si>
  <si>
    <t xml:space="preserve">Ongoing. Wage supplement evaluation is currently being conducted by current CCS Quality Staff and program support. </t>
  </si>
  <si>
    <t>Dallas</t>
  </si>
  <si>
    <r>
      <t xml:space="preserve">Yes, and increased pre-k enrollment in Dallas County.  At the end of the 21-day period, Datum will have pushed out a little over 2.3M ads.
</t>
    </r>
    <r>
      <rPr>
        <sz val="14"/>
        <rFont val="Calibri"/>
        <family val="2"/>
        <scheme val="minor"/>
      </rPr>
      <t>As of October 31, 2022, 49% of eligible students have enrolled in partner districts, compared to 45% in October 2021.</t>
    </r>
  </si>
  <si>
    <t xml:space="preserve">686
</t>
  </si>
  <si>
    <t xml:space="preserve">Explore provider retention and incentive strategies
-Provided Recruitment and Retention awards to support provider recruiting strategies and teacher retention </t>
  </si>
  <si>
    <t>Programs: Program Incentives</t>
  </si>
  <si>
    <t xml:space="preserve">Enhancing quality and recognition supports to assist with maintaining a quality foundation for our providers (building back better). </t>
  </si>
  <si>
    <t>Programs: Technology</t>
  </si>
  <si>
    <r>
      <t xml:space="preserve">• Build and expand on best practices for provider technological solutions (hardware, software, etc.)
   - Continuation of the shared services pilot with Wonderschool utilizing their platform to strengthen business systems, recruiting, business templates, community of practice hubs on a national level, access to a local Wonderschool coach.
   - Purchased, delivered and installed computers with office suite software, printers and accessories necessary to strengthen business practices.
   - Connected providers to workforce solutions services for job fairs (Facebook Live)
</t>
    </r>
    <r>
      <rPr>
        <b/>
        <sz val="14"/>
        <rFont val="Calibri"/>
        <family val="2"/>
        <scheme val="minor"/>
      </rPr>
      <t>FY23 - 3 centers and 2 home providers plus 100 ELPs</t>
    </r>
    <r>
      <rPr>
        <sz val="14"/>
        <rFont val="Calibri"/>
        <family val="2"/>
        <scheme val="minor"/>
      </rPr>
      <t xml:space="preserve">
</t>
    </r>
  </si>
  <si>
    <t xml:space="preserve">105
</t>
  </si>
  <si>
    <t>Strengthening provider ability with utilizing technology as well as understanding rules and regulations to help build better business practices and increase revenue.</t>
  </si>
  <si>
    <t xml:space="preserve">Two of the five programs are using the parent check-in on their devices, one center is using the payroll function and all programs have a current active websites that allows for virtual tours and acceptance of new enrollment.
100 ELPs received technological solutions to enhance business operation practices by streamlining processes and utilizing software to track and manage their enrollments, accounts receivables and payables.
</t>
  </si>
  <si>
    <t>Programs: Professional Development</t>
  </si>
  <si>
    <t xml:space="preserve">Each weekly coffee chat provides informative resources to all (686) ELPs in Dallas County on best business practices amongst participating providers in addition to the training opportunities provided by Child Care Regulations. </t>
  </si>
  <si>
    <t xml:space="preserve">9
</t>
  </si>
  <si>
    <r>
      <t xml:space="preserve">
- Provided Pre-K Essential Kits to support the CLI Pre-K (Free) Curriculum online - </t>
    </r>
    <r>
      <rPr>
        <b/>
        <sz val="14"/>
        <rFont val="Calibri"/>
        <family val="2"/>
        <scheme val="minor"/>
      </rPr>
      <t>50 ELPs</t>
    </r>
    <r>
      <rPr>
        <sz val="14"/>
        <rFont val="Calibri"/>
        <family val="2"/>
        <scheme val="minor"/>
      </rPr>
      <t xml:space="preserve">
- Provided Tunedin music interactive curriculum and training to ELPs to assist with Category 4 - </t>
    </r>
    <r>
      <rPr>
        <b/>
        <sz val="14"/>
        <rFont val="Calibri"/>
        <family val="2"/>
        <scheme val="minor"/>
      </rPr>
      <t>20ELPs/123 staff</t>
    </r>
    <r>
      <rPr>
        <sz val="14"/>
        <rFont val="Calibri"/>
        <family val="2"/>
        <scheme val="minor"/>
      </rPr>
      <t xml:space="preserve">
- Purchased and provided ASQ Component Kit to support the screening tool - </t>
    </r>
    <r>
      <rPr>
        <b/>
        <sz val="14"/>
        <rFont val="Calibri"/>
        <family val="2"/>
        <scheme val="minor"/>
      </rPr>
      <t xml:space="preserve">50 ELPs </t>
    </r>
    <r>
      <rPr>
        <sz val="14"/>
        <rFont val="Calibri"/>
        <family val="2"/>
        <scheme val="minor"/>
      </rPr>
      <t xml:space="preserve">
- Inclusion assistance to those who identified a need to enhance learning environments - </t>
    </r>
    <r>
      <rPr>
        <b/>
        <sz val="14"/>
        <rFont val="Calibri"/>
        <family val="2"/>
        <scheme val="minor"/>
      </rPr>
      <t>75 ELPs</t>
    </r>
    <r>
      <rPr>
        <sz val="14"/>
        <rFont val="Calibri"/>
        <family val="2"/>
        <scheme val="minor"/>
      </rPr>
      <t xml:space="preserve">
- Family engagement materials for at-home activites to promote parent, child interactions that are developmentally appropriate, fun, and easy to implement by parents. - </t>
    </r>
    <r>
      <rPr>
        <b/>
        <sz val="14"/>
        <rFont val="Calibri"/>
        <family val="2"/>
        <scheme val="minor"/>
      </rPr>
      <t>350 kits</t>
    </r>
  </si>
  <si>
    <t xml:space="preserve">195
</t>
  </si>
  <si>
    <t>Strengthening ELPs in meeting the goals of their individual Continuous Quality Improvement Plans (CCIPs).</t>
  </si>
  <si>
    <t>Each resource provided ELP's with materials to assist with meeting goals of their CCIPs: (50) received Pre-K Essential Kits; (20) received Tunedin music curriculum and (123) training; (50) ASQ Component kits and (75) inclusion kits. 
Parents (350) received research-based activities that supports learning at home with fun manipulatives and toys that help infants develop along physical, social-emotional, language and cognitive domains.</t>
  </si>
  <si>
    <r>
      <t xml:space="preserve">Professional Development 
- Provided Pre-K Essential Training to ELPs to assist with implementation - </t>
    </r>
    <r>
      <rPr>
        <b/>
        <sz val="14"/>
        <rFont val="Calibri"/>
        <family val="2"/>
        <scheme val="minor"/>
      </rPr>
      <t>40 ELPs</t>
    </r>
    <r>
      <rPr>
        <sz val="14"/>
        <rFont val="Calibri"/>
        <family val="2"/>
        <scheme val="minor"/>
      </rPr>
      <t xml:space="preserve">
- Registration for Frogstreet Splash 2023 conference - </t>
    </r>
    <r>
      <rPr>
        <b/>
        <sz val="14"/>
        <rFont val="Calibri"/>
        <family val="2"/>
        <scheme val="minor"/>
      </rPr>
      <t>50 ELP staff/Contractors</t>
    </r>
    <r>
      <rPr>
        <sz val="14"/>
        <rFont val="Calibri"/>
        <family val="2"/>
        <scheme val="minor"/>
      </rPr>
      <t xml:space="preserve">
- Pathway to Quality conference co-sponsorship (printing and facility fees) - </t>
    </r>
    <r>
      <rPr>
        <b/>
        <sz val="14"/>
        <rFont val="Calibri"/>
        <family val="2"/>
        <scheme val="minor"/>
      </rPr>
      <t>650 ELPs</t>
    </r>
    <r>
      <rPr>
        <sz val="14"/>
        <rFont val="Calibri"/>
        <family val="2"/>
        <scheme val="minor"/>
      </rPr>
      <t xml:space="preserve">
- Offered Diversity Training to ELPs on Understanding Implicit Biases; and Diversity, Equity &amp; Inclusion in ECE - </t>
    </r>
    <r>
      <rPr>
        <b/>
        <sz val="14"/>
        <rFont val="Calibri"/>
        <family val="2"/>
        <scheme val="minor"/>
      </rPr>
      <t>151 ELPs</t>
    </r>
    <r>
      <rPr>
        <sz val="14"/>
        <rFont val="Calibri"/>
        <family val="2"/>
        <scheme val="minor"/>
      </rPr>
      <t xml:space="preserve">
- Offered professional development to ELPs on Challenging Behaviors - </t>
    </r>
    <r>
      <rPr>
        <b/>
        <sz val="14"/>
        <rFont val="Calibri"/>
        <family val="2"/>
        <scheme val="minor"/>
      </rPr>
      <t>102 ELPs</t>
    </r>
  </si>
  <si>
    <t>Professional development provided to ELPs (40) to assist with implementation of curriculum; (50) registration slots for conference; conference co-sponsorship (650) registrants; (151) to understand implicit biases; and (102) on challenging behaviors to strengthen ELPs interactions to meet the goals of their CCIPs.</t>
  </si>
  <si>
    <t>North East</t>
  </si>
  <si>
    <t xml:space="preserve">Quarterly bonuses were given to 91 applicants at 18 providers. This assisted the daycare in retaining staff so that they will be able to receive the bonuses. </t>
  </si>
  <si>
    <t>yes
Quarterly bonuses were given to 91 applicants at 18 providers</t>
  </si>
  <si>
    <t>purchase all CCS directors with a Early Childhood Education Planner (with training)</t>
  </si>
  <si>
    <t>yes</t>
  </si>
  <si>
    <t>CDA courses paid for employees that maintained at minimum 6 months employment with a Texas Rising Star Facility. 
FY23 - 3 staff from 3 programs</t>
  </si>
  <si>
    <t xml:space="preserve">Yes, increased business practices, provided professional growth to reach higher quality trained staff. This increased the score for teacher qualification.  </t>
  </si>
  <si>
    <r>
      <t xml:space="preserve">WFSNETX paid for professional development. 
</t>
    </r>
    <r>
      <rPr>
        <b/>
        <sz val="14"/>
        <rFont val="Calibri"/>
        <family val="2"/>
        <scheme val="minor"/>
      </rPr>
      <t>FY23 - 56 staff from 64 programs</t>
    </r>
  </si>
  <si>
    <t xml:space="preserve">Yes, increased professional development provided for higher quality staff and retention with in the center. This increased the score for teacher qualification.  </t>
  </si>
  <si>
    <r>
      <t xml:space="preserve">Classroom materials purchased to give providers who attend the annual professional development conference provided by WFSNETX.
</t>
    </r>
    <r>
      <rPr>
        <b/>
        <sz val="14"/>
        <rFont val="Calibri"/>
        <family val="2"/>
        <scheme val="minor"/>
      </rPr>
      <t>FY23 - 250 staff from 64 programs</t>
    </r>
  </si>
  <si>
    <t xml:space="preserve">Classroom materials to help with inclusivity and maintaining a safe environment for children with special needs. </t>
  </si>
  <si>
    <t xml:space="preserve">Yes. Materials assist teachers in caring for children with special needs and challenging behavior. These adaptive equipment bridge the gap to independence, inclusion, and self-regulation to help the child reach their full potential and maintain in the classroom. </t>
  </si>
  <si>
    <t xml:space="preserve">Providers reimbursed for expenses due to professional development training. </t>
  </si>
  <si>
    <t xml:space="preserve">Providers reimbursed for expenses incurred for professional development training. Training helped strengthen business practices as well as helping centers maintain or increase star levels. </t>
  </si>
  <si>
    <t xml:space="preserve">Yes, increased business practices and higher quality trained staff. This increased the score for teacher qualification.  </t>
  </si>
  <si>
    <t xml:space="preserve">Purchased Brightwheel access for 30 providers. </t>
  </si>
  <si>
    <t>Communication portal between provider and parents. Can be used for billing, sending letters to parents, as well as information and pictures about their children throughout the day. Increases parent involvement, classroom management and business needs of our providers.</t>
  </si>
  <si>
    <t xml:space="preserve">Yes, teachers, parents, and administrators are able to communicate easily through the program increasing interaction and cooperation between centers and families. The program also assisted with payments for the centers and sign-in and out children to meet child care regulation standards.  </t>
  </si>
  <si>
    <t>Purchase educational material to help increase the quality of the indoor environment and helped promote positive teacher-child interactions and cognitive development for children.</t>
  </si>
  <si>
    <t xml:space="preserve">Yes. Centers received education material that increased their Category 2 scores. These items also help create 5 centers with age-appropriate materials to increase their scores in Category 4 Indoor Environment. </t>
  </si>
  <si>
    <t xml:space="preserve">Outdoor items such as plants, watering cans, weather stations, and shades were purchased for 66 facilities. </t>
  </si>
  <si>
    <t xml:space="preserve">Yes, the centers were able to put the items in their outdoor play areas and start educating the children and reach higher scores in Category 4 Outdoor Environment. </t>
  </si>
  <si>
    <t xml:space="preserve">Provided evidence-based curriculum to increase the quality of the classroom education. This will provide the children with quality daily experiences that meet all the developmental domes for the age of the child.   </t>
  </si>
  <si>
    <t xml:space="preserve">Yes, curriculum was purchased to provide developmentally appropriate activities that are linked to the early learning guidelines, supports for the teachers for curriculum planning, and providing the teachers with informal assessment that offer important developmental clues for each child in their classroom increasing scores in program management.  </t>
  </si>
  <si>
    <t>WFSNETX purchased Lena Grow devices.</t>
  </si>
  <si>
    <t xml:space="preserve">Yes, teachers are able to visibly see their interactions between their students and improve on the number of back and forth interactions. </t>
  </si>
  <si>
    <r>
      <t xml:space="preserve">For recertification of current ELP’s under the new revisions and maintaining or increasing star level to at least 3- or 4-Star Status staff bonuses will be given up to $1500.  This incentive is based on the programs licensed capacity as followed: 
Homes $500
Small Centers 50 or less $750
Medium Centers   51-150 $1000
Large Centers 151 and up $1250                             
Staff bonus up to $1500 per ELP for up to $100 per staff Bonus for staff.   
approximate total = $350,000      
We are providing incentives to new and current ELP’s reaching and sustaining higher levels of quality.
</t>
    </r>
    <r>
      <rPr>
        <b/>
        <sz val="14"/>
        <rFont val="Calibri"/>
        <family val="2"/>
        <scheme val="minor"/>
      </rPr>
      <t xml:space="preserve">FY 22 - Staff bonuses were awarded to 125 staff from 21 programs
FY23 - Staff bonuses were awareded to 195 staff from 59 programs </t>
    </r>
  </si>
  <si>
    <r>
      <t xml:space="preserve">Our goal is for programs to strive to achieve a 3- or 4-star certification. In addition to sustaining higher levels of quality this will promote staff retention. </t>
    </r>
    <r>
      <rPr>
        <b/>
        <sz val="14"/>
        <color rgb="FFFF0000"/>
        <rFont val="Calibri"/>
        <family val="2"/>
        <scheme val="minor"/>
      </rPr>
      <t xml:space="preserve">           </t>
    </r>
    <r>
      <rPr>
        <sz val="14"/>
        <color theme="1"/>
        <rFont val="Calibri"/>
        <family val="2"/>
        <scheme val="minor"/>
      </rPr>
      <t xml:space="preserve">                                                          </t>
    </r>
  </si>
  <si>
    <t xml:space="preserve">Yes, Overall 80 ELPs    320 staff            </t>
  </si>
  <si>
    <r>
      <t xml:space="preserve">Activity 1: Salary Raise Increase $0.25 salary raise increase per hour to 500 employees over 3 quarters (see chart below). 
Quarter 1
$.25 raise per hour increase x 40 hour work week = $10.00 paycheck increase per employee
$10.00 increase x 500 employees = $5,000.00 paycheck increase for 1 week
$5,000.00 increase x 3 weeks = $15,000.00 paycheck increase for 1 month
$15,000.00 increase x 3 months (1st quarter) = $45,000.00 for 1st quarter pay increase to 500 employees
ELP will be accountable for week 4 salary increase for each month of 1st quarter
Quarter 2
$.25 raise increase x 40 hours work week = $10.00 paycheck increase per employee
$10.00 increase x 500 employees = $5,000.00 paycheck increase for 1 week
$5,000.00 increase x 2 weeks = $10,000.00 paycheck increase for 1 month 
$10,000.00 increase x 3 months (2nd quarter) = $30,000.00 for 2nd quarter pay increase to 500 employees
ELP will be accountable for weeks 3 and 4 salary increase for each month of 2nd quarter 
Quarter 3
$.25 raise increase x 40 hours work week = $10.00 paycheck increase per employee
$10.00 increase x 500 employees = $5,000.00 paycheck increase for 1 week
$5,000.00 increase x 1 week = $5,000.00 paycheck increase for 1 month
$5,000.00 increase x 3 months (3rd quarter) = $15,000.00 for 3rd quarter pay increase to 500 employees
ELP will be accountable for weeks 2, 3 and 4 salary increase for each month of 3rd quarter 
Quarter 4
ELP will be accountable for complete salary increase for all of 4th quarter
Each ELP staff will receive $100 "bonus".
</t>
    </r>
    <r>
      <rPr>
        <b/>
        <sz val="14"/>
        <rFont val="Calibri"/>
        <family val="2"/>
        <scheme val="minor"/>
      </rPr>
      <t>FY22: 38 staff from 2 programs received the "CCS Provider Economic Package" 
FY23 : 1 staff received the Economic Package</t>
    </r>
  </si>
  <si>
    <t xml:space="preserve">By providing “CCS Provider Economic Package” ELP’s will be able to plan a sustainable budget to maintain salary increase. 
For programs unable to sustain budget increase they will be offered the quarterly bonus to help aid in staff retention.         </t>
  </si>
  <si>
    <t>No, the number of ELPs participating was lower than the number originally expected</t>
  </si>
  <si>
    <r>
      <t xml:space="preserve">Activity 2: For programs opting out of the salary increase their employees will receive a bonus at the end of each quarter totaling $200 over a 12 month period of time. 
</t>
    </r>
    <r>
      <rPr>
        <b/>
        <sz val="14"/>
        <rFont val="Calibri"/>
        <family val="2"/>
        <scheme val="minor"/>
      </rPr>
      <t>FY22 - 888 staff from 75 programs received the quarterly bonuses
FY23 - 11 staff received the quartery bonus</t>
    </r>
  </si>
  <si>
    <t xml:space="preserve">Yes, </t>
  </si>
  <si>
    <t>No, had planned to have an additional orientation but were unable to</t>
  </si>
  <si>
    <t>No, ELPs hesitant to start process</t>
  </si>
  <si>
    <t xml:space="preserve">By providing a training scholarship WSET goal is to:
•Reduce ELP’s turnover by investing in their long-term growth and knowledge.
•Get everyone on the same page. Moving in the same direction with training
•Show ELP program staff they are cared for by investing in their career development.
</t>
  </si>
  <si>
    <t>By providing a 12- month free Prosolutions subscription WSET goal is to:
•	Reduce ELP’s turnover by investing in their long-term growth and knowledge.
•	Get everyone on the same page. Moving in the same direction with training
•	Show ELP program staff they are cared for by investing in their career development.
•	Have access to print certificates at any time.
•	Receive discounted CDA Training for everyone in ELP Subscription.</t>
  </si>
  <si>
    <t>No, we were unable to purchase individual memberships for ELPs</t>
  </si>
  <si>
    <t xml:space="preserve">55
</t>
  </si>
  <si>
    <t xml:space="preserve">Yes, goal met @ 100%.  The 37 providers outreached between October 1, 2022 and March 31, 2023 included 11 licensed/registered homes and 24 licensed centers.  </t>
  </si>
  <si>
    <t>Incentive teachers based on certain criteria</t>
  </si>
  <si>
    <t xml:space="preserve">Completed. The Board distributed checks to 187 staff and directors that were still employed at centers that received first round incentive payments in March 2022. </t>
  </si>
  <si>
    <t>Hosted 3 roundtable events with Chamber of Commerce and Borderplex providers from Oct to Dec 2021.</t>
  </si>
  <si>
    <r>
      <t xml:space="preserve">CCS providers were provided Digital Technology Services to assist them with updated hardware and software to strengthen business practices. 
</t>
    </r>
    <r>
      <rPr>
        <b/>
        <sz val="14"/>
        <color theme="1"/>
        <rFont val="Calibri"/>
        <family val="2"/>
        <scheme val="minor"/>
      </rPr>
      <t>FY22: 60 providers
FY23: 22 providers</t>
    </r>
  </si>
  <si>
    <t xml:space="preserve">The goals are to provide WSB with the actual capacity of childcare spaces available on a shared platform.  Back office support to increase business revenue with capacity increase.  Real time daily view of capacity for WSB and Shared services Model participants. </t>
  </si>
  <si>
    <t>An RFP was released to recruit providers in the Alpine area. Members of the Family Services staff visited Alpine to meet with various employers including Sul Ross, Big Bend Medical Center and Alpine City. Additionally, a survey was conducted to determine interest in childcare services in the area.</t>
  </si>
  <si>
    <t xml:space="preserve">Estimated reach:  2 to 4 employers
Goal/Outcome: Work with employers to start up employer site-based childcare.  </t>
  </si>
  <si>
    <t>Yes, we were able to partner with an emplyer to open a center in Alpine and have sparked an interest in a center opening in Big Bend.</t>
  </si>
  <si>
    <t>WSB hosted a roundtable for providers located around the downtown area as a sensing session to determine the interest in opening a center in the area. The session was also informative in sharing what resources providers would need to open in the area.</t>
  </si>
  <si>
    <t>WSB learned that providers need assistance in finding a location that meets child care requirements. Providers also need assistance with hiring and training staff. We have been able to assist providers with training.</t>
  </si>
  <si>
    <t>Yes, we were able to determine a need and interest in a center in the downtown area. We are currently  assisting centers by providing connections to begin the process of opening a center.</t>
  </si>
  <si>
    <t>Two Frogstreet Curriculum trainings were provided to providers to one as an introductory session and the other as a follow up session. Curriculums were provided along with the training events.</t>
  </si>
  <si>
    <t>Increasing the number of providers that maintain or increase certification after one year by reducing the number of staff turnover which affects continuous quality improvement.</t>
  </si>
  <si>
    <t>Yes, directors have stated tha being able to offer the gift cards at the time of hire has been helpful and that is helped morale for those who received a gift card for working throught times of the pandemic.   However, after the 6 month gift card was given out  the number of staff that stayed was only about half.</t>
  </si>
  <si>
    <t xml:space="preserve">Quality Curriculum-Second Steps Curriculum. Which is research-based, teacher-informed, and classroom-tested to promote the social-emotional development, safety, and well-being of children in Early Learning. </t>
  </si>
  <si>
    <t>Curriculum will target social and emotional development to increase the scores in Category 2-Teacher and Child interactions.</t>
  </si>
  <si>
    <t>No, goal was not met. Second Steps Curriculum was not purchased as company representative told us that they did not have Pre-K curriculum.</t>
  </si>
  <si>
    <t>Quality Curriculum -Creative Curriculum for Infant, Toddler and Pre K aged children. Which includes, comprehensive volumes that provide theory, research, and best practices for providing responsive teaching and caring for young children. $3300.00</t>
  </si>
  <si>
    <t xml:space="preserve">Provider will have quality curriculum for infant/toddler and Pre-K classrooms to increase the quality of instruction provided by staff. </t>
  </si>
  <si>
    <t>Purchase Child Care Management Software and Hardware-Procare Solution Software, keyless entry system, and Biometric finger pad to reduce the possible occurrence of CCR citations.</t>
  </si>
  <si>
    <t>Allows provider a secure safety feature to keep track of parent drop-off/pickup, child attendance, and onsite tuition payments.</t>
  </si>
  <si>
    <t>No, goal was not met. Procare Solution was not purchased as the prospective provider no longer requested it.</t>
  </si>
  <si>
    <r>
      <t xml:space="preserve">Classroom equipment and supplies - shelves, tables, chairs, floor matt, dolls with clothes, figurines with differing abilities, light tables and building blocks, Outdoor equipment,- outdoor blocks, outdoor books , outdoor science equipment, Tot Tree, 6-rider buggy inserts and straps 
</t>
    </r>
    <r>
      <rPr>
        <b/>
        <sz val="14"/>
        <rFont val="Calibri"/>
        <family val="2"/>
        <scheme val="minor"/>
      </rPr>
      <t xml:space="preserve">FY22: 7 current providers and 3 interested providers </t>
    </r>
  </si>
  <si>
    <t>To supply centers with Indoor and Outdoor items that needed to be replaced and new items that would interest the children. The items provided will  help increase the quality of care for children enrolled in these centers.</t>
  </si>
  <si>
    <t>Yes, goal was met. Early Learning Programs were able to increase the quality of care for children enrolled in their programs by using the items that were provided.</t>
  </si>
  <si>
    <t>Frog Street Press Curriculum,  Frog Street Press Curriculum replacement items,  and Frog Street Curriculum Professional Development for teachers</t>
  </si>
  <si>
    <t>To help the classroom teachers become aware of and increase appropriate classroom practices.</t>
  </si>
  <si>
    <t>Yes, goal was met. The classroom teachers were provided curriculum, replacement items that were missing, and Professional Development in  appropriate practices. Teachers were able to increase the quality of care for children enrolled in their classrooms.</t>
  </si>
  <si>
    <r>
      <t xml:space="preserve">Marketing Materials- Brochures, Sail Banners, Retractable banners
</t>
    </r>
    <r>
      <rPr>
        <b/>
        <sz val="14"/>
        <rFont val="Calibri"/>
        <family val="2"/>
        <scheme val="minor"/>
      </rPr>
      <t>FY22: 9 current providers and 3 interested providers
FY23: 32 providers</t>
    </r>
  </si>
  <si>
    <t>To increase the public's knowledge of the Texas Rising Star Program. To increase the number of providers participating in the Texas Rising Star Program.</t>
  </si>
  <si>
    <t>Yes, goal was met. Banners with information about Child Care Services and the Texas Rising Star Program are displayed in  Workforce Solutions waiting area- seen by many customers.  The Sail Banners are displayed at current Texas Rising Star Providers advertising that their center meets higher standards than CCR minimum standards. Brochures were handed out to parents and other interested people explaining the Texas Rising Star Program at various functions.</t>
  </si>
  <si>
    <t>Outdoor Play Kit, Social and Emotional Kit, Science Sensory Kit, and Literacy Kit
6 current providers</t>
  </si>
  <si>
    <t>To supply centers with Indoor and Outdoor items that needed to be replaced and new items that would interest the children. The items provided will help increase the quality of care for children enrolled in these centers.</t>
  </si>
  <si>
    <t>Yes, goal was met. Early Learning Programs were able to increase the quality of care for children enrolled in their programs by using the items that were purchased.</t>
  </si>
  <si>
    <t>Toddler Expansion
3 interested providers</t>
  </si>
  <si>
    <t>To supply centers with items needed to expand their toddler classrooms, which opens more available spots for CCS children.</t>
  </si>
  <si>
    <t>Yes, goal was met. The Early Learning Centers will be able to provide care for 25 more children.</t>
  </si>
  <si>
    <r>
      <t xml:space="preserve">GOAL/OUTCOME MEASURES: </t>
    </r>
    <r>
      <rPr>
        <sz val="14"/>
        <color theme="1"/>
        <rFont val="Calibri"/>
        <family val="2"/>
        <scheme val="minor"/>
      </rPr>
      <t>Provided incentives for current Texas
Rising Star providers that maintained or increased their star level upon 
reassessment. Incentives included classroom materials and outdoor 
environment improvements.
Award amounts were based on star level and licensed capacity.</t>
    </r>
  </si>
  <si>
    <r>
      <t xml:space="preserve">OUTCOME/GOAL MET:  YES
</t>
    </r>
    <r>
      <rPr>
        <sz val="14"/>
        <color theme="1"/>
        <rFont val="Calibri"/>
        <family val="2"/>
        <scheme val="minor"/>
      </rPr>
      <t xml:space="preserve">Exceeded Goal. 75% of the programs outreach (12 out of 15) became Texas Rising Star Certified. 9 were certified as Three Stars and 3 were certified as Two Stars.
</t>
    </r>
  </si>
  <si>
    <t xml:space="preserve">Automated External Defibrillators for Early Learning Programs- Capital Area will offer AED devices for early learning programs who participate in First/Aid CPR classes through Workforce Solutions Capital Area. The cost of these devices are often out of reach for many Early Learning Programs. However, having these life saving devices at Early Learning Programs will continue to support the safety and well being of both children and staff. </t>
  </si>
  <si>
    <t>Our goal of having 50 different programs has not yet been achieved with 38 different Early Learning Programs currently having staff participate in the training. However we still have a total of 5 First Aid/CPR class dates scheduled for the remainder of FY23 and feel confident we will be able to achieve our goal of 50 different programs participating by the end of FY23.</t>
  </si>
  <si>
    <t xml:space="preserve">The global health crisis put additional strain on the majority of our Early Learning Programs. The winter months often lead to an increase in illness and disease such as COVID-19, Seasonal Flu, and other respiratory viruses. The purchase of PPE and cleaning supplies (such as gloves and disinfectant wipes) for 120 programs will allow programs to minimize the impact of these illnesses and prevent widespread program shutdowns. This will help ensure continued and uninterupted access to high quality Texas Rising Star programs for our CCS Children. </t>
  </si>
  <si>
    <t>We will measure success by ensuring PPE and supplies are provided to a minimum of 120 Early Learning Programs.</t>
  </si>
  <si>
    <t xml:space="preserve">We achieved our goal of providing PPE supplies to a minimum of 120 Early Learning Programs in Travis County. </t>
  </si>
  <si>
    <t xml:space="preserve">This goal was met at the end of FY22, however we continue to our investment in Entry Level Programs in a effort to get more programs Texas Rising Star Certified. In the first two quarters of FY23, a total of 14 Early Learning Programs have achieved initial Texas Rising Star Certification. </t>
  </si>
  <si>
    <t>Yes, provided 98 Frog Street Classroom kits to a total of 30 providers that expressed need for curriculum kits.  Of the 30 providers that received new or updated Frog Street Curriculum, 16 providers have undergone an annual monitoring.  From those annual monitorings seven have maintained or increased scores in Category 2.  Twelve have maintained or increased scores in Category 4.</t>
  </si>
  <si>
    <t xml:space="preserve">Yes, provided a total of 25 Pre K 2020 classroom training kits to 21 providers.  </t>
  </si>
  <si>
    <t>Rural Capital will support programs that often lack sufficient materials and equipment essential to a high-quality early learning environment. This project will award playground equipment, classroom materials, and other developmental resources required for maintaining quality-rating certification. 
Planned expenditures 2023:  $56,298</t>
  </si>
  <si>
    <t>Yes,  35 schools received resources.  The resources provided will help 21 schools maintain their scores and 14  schools may see an increase in their scores.</t>
  </si>
  <si>
    <t>Workforce Retention Stipends for Teachers and Other Personnel for Early Learning programs contracted with Rural Capital and residing within Rural Capital Area.  Planned expenditures 2023:  $410475</t>
  </si>
  <si>
    <t xml:space="preserve">Teachers and other personnel will remain with the Early Learning Schools </t>
  </si>
  <si>
    <t xml:space="preserve">Yes, Awarded 625 Retention Stipends to Early Learning Teachers and other personnel nominated by Directors/Owners from 121 schools for service with the early learning center in the amount of $656.76 each.  </t>
  </si>
  <si>
    <t>Targeted recruitment and outreach activities to expand the number of providers in the Texas Rising Star program, with specified goals regarding the number of new Texas Rising Star programs to be certified.</t>
  </si>
  <si>
    <t>Had Materials Printed and distributed to interested programs</t>
  </si>
  <si>
    <t>All programs who are interested will have brochures and printed assessments for staff</t>
  </si>
  <si>
    <t>Goal Met - Yes</t>
  </si>
  <si>
    <t>Increase awareness of developmentally appropriate practices and general child development for providers and offset costs of required professional development hours.</t>
  </si>
  <si>
    <t>Goal Met - No  Only 25 out of 40 participated in the various conferences that were offered.</t>
  </si>
  <si>
    <r>
      <t>Targeted recruitment an</t>
    </r>
    <r>
      <rPr>
        <sz val="14"/>
        <rFont val="Calibri"/>
        <family val="2"/>
        <scheme val="minor"/>
      </rPr>
      <t>d outreach activities to expand the number of providers in the</t>
    </r>
    <r>
      <rPr>
        <sz val="14"/>
        <color theme="1"/>
        <rFont val="Calibri"/>
        <family val="2"/>
        <scheme val="minor"/>
      </rPr>
      <t xml:space="preserve"> Texas </t>
    </r>
    <r>
      <rPr>
        <sz val="14"/>
        <rFont val="Calibri"/>
        <family val="2"/>
        <scheme val="minor"/>
      </rPr>
      <t xml:space="preserve">Rising Star program, with specified goals regarding the number of new Texas Rising Star programs to be certified. </t>
    </r>
  </si>
  <si>
    <t>To provide specialized environment training for the 3 different ages of children.  The participants responded well to the information and each of the sessions were over capacity!</t>
  </si>
  <si>
    <t>Goal Met - No   Only 38 providers attended the Summer Conference and plans are being made for appropriate sessions to include providers that did not attend the conference</t>
  </si>
  <si>
    <r>
      <t xml:space="preserve">Summer Childcare Conference Day 1 was just for Directors and Administrators. Business speakers and child care experts discussed  maintaining businesses.   Local finance and business experts on budgeting and grant uses. 
</t>
    </r>
    <r>
      <rPr>
        <b/>
        <sz val="14"/>
        <rFont val="Calibri"/>
        <family val="2"/>
        <scheme val="minor"/>
      </rPr>
      <t>35 staff from 31 programs attended the Summer Childcare Conference Day</t>
    </r>
  </si>
  <si>
    <t>To increase awareness of business administration and budgeting as well as offset cost for required professional development for directors.</t>
  </si>
  <si>
    <r>
      <t xml:space="preserve">Enhancement of Outdoor Play for Programs 
</t>
    </r>
    <r>
      <rPr>
        <b/>
        <sz val="14"/>
        <rFont val="Calibri"/>
        <family val="2"/>
        <scheme val="minor"/>
      </rPr>
      <t>6 programs and 12 playgrounds</t>
    </r>
  </si>
  <si>
    <t>Increase nature and active play on playgrounds</t>
  </si>
  <si>
    <t>Yes -  scores on category 4 have been improved</t>
  </si>
  <si>
    <t xml:space="preserve">First Steps, Christ Lutheran, S/E Kits </t>
  </si>
  <si>
    <t>Increase scores on category 4 indoor learning section</t>
  </si>
  <si>
    <t>Yes - scores for category 4 have increased for these 28 programs</t>
  </si>
  <si>
    <t>Infant Playgrounds --  All God's Children                                                                                         
Enhancement of Indoor Play for Programs -- First Steps, Bullfrogs and Butterflies, Texas Elite</t>
  </si>
  <si>
    <t>Increase outdoor access to infants Increase scores on category 4 indoor learning section</t>
  </si>
  <si>
    <t>Yes - 3 programs have an appropriate space for infants to explore outdoors Yes - scores for category 4</t>
  </si>
  <si>
    <r>
      <t xml:space="preserve">Social/Emotional/Diversity Board Book Bundle was purchased for ELP's. 
</t>
    </r>
    <r>
      <rPr>
        <b/>
        <sz val="14"/>
        <rFont val="Calibri"/>
        <family val="2"/>
        <scheme val="minor"/>
      </rPr>
      <t>FY23: 97 programs received 22 books</t>
    </r>
  </si>
  <si>
    <t>Book bundles including diversity, inclusion and diversity titles were distributed to programs</t>
  </si>
  <si>
    <t>Yes…programs have books that support areas that are assessed in Category 4 of the assessment.</t>
  </si>
  <si>
    <t>Infant Playgrounds -- BV Kidz Academy, Dragonfly   (3 programs)                                                                 
Shade Structures - New Beginnings, Cuddly Care, Abundantly Blessed, Rising Star, BV Kidz Academy   (5 programs)                                                                                                                                                
Enhancement of Indoor Play for Programs -- First Steps, Bright Beginning, Dragonfly, Kiddie Castle, S/E kits (28 programs)</t>
  </si>
  <si>
    <t>Increase outdoor access to infants Increase scores on category 4 indoor learning section; Increase scores on category 4 indoor learning section</t>
  </si>
  <si>
    <t>Yes - 3 programs have an appropriate space for infants to explore outdoors, No- still working on installations for the structures; Yes - scores for category 4 have increased for these 28 programs</t>
  </si>
  <si>
    <t>Deep East Texas</t>
  </si>
  <si>
    <t xml:space="preserve">Improve outdoor learning environment for multiple centers - Children will be able to learn outdoors in a safe learning environment </t>
  </si>
  <si>
    <t>Goal: For children of all ages to experience and learn thru natural items that expand their outdoor learning thru science, discovery, reading, and math ($100,000)</t>
  </si>
  <si>
    <t>yes- still ongoing- 45 child care centers/homes received outdoor hut with loose parts and a small toddler climbing bridge</t>
  </si>
  <si>
    <t>Purchase a laminator to give providers the opportunity to have materials last longer in a classroom</t>
  </si>
  <si>
    <t>Goal: To provide training to child care providers in areas required by Child Care Licensing ($50,000)</t>
  </si>
  <si>
    <t>yes- 88 Child Care staff attended a full day of training- received 6.5 hours of training as required by CCR</t>
  </si>
  <si>
    <t xml:space="preserve">Goal: Purchase materials needed to support child care staff in obtaining their CDA.  </t>
  </si>
  <si>
    <r>
      <t xml:space="preserve">Training on transitioning from Pre-k to kindergarten and backpacks were given to children
</t>
    </r>
    <r>
      <rPr>
        <b/>
        <sz val="14"/>
        <rFont val="Calibri"/>
        <family val="2"/>
        <scheme val="minor"/>
      </rPr>
      <t>FY22: 90 staff from 47 programs received training</t>
    </r>
  </si>
  <si>
    <t>Puchase curriculum for entry level providers</t>
  </si>
  <si>
    <r>
      <t xml:space="preserve">Conference kits for inclusion conference
</t>
    </r>
    <r>
      <rPr>
        <b/>
        <sz val="14"/>
        <rFont val="Calibri"/>
        <family val="2"/>
        <scheme val="minor"/>
      </rPr>
      <t>FY23: 17 staff at 25 programs</t>
    </r>
  </si>
  <si>
    <r>
      <t xml:space="preserve">Training kits for Infant/toddler 
</t>
    </r>
    <r>
      <rPr>
        <b/>
        <sz val="14"/>
        <rFont val="Calibri"/>
        <family val="2"/>
        <scheme val="minor"/>
      </rPr>
      <t>FY23: 299 staff from 47 programs</t>
    </r>
  </si>
  <si>
    <r>
      <t xml:space="preserve">Training for infant/toddlers
</t>
    </r>
    <r>
      <rPr>
        <b/>
        <sz val="14"/>
        <rFont val="Calibri"/>
        <family val="2"/>
        <scheme val="minor"/>
      </rPr>
      <t>FY23: 248 staff from 38 programs</t>
    </r>
  </si>
  <si>
    <r>
      <t xml:space="preserve">Trainers for inclusion conference
</t>
    </r>
    <r>
      <rPr>
        <b/>
        <sz val="14"/>
        <rFont val="Calibri"/>
        <family val="2"/>
        <scheme val="minor"/>
      </rPr>
      <t>FY23: 72 staff from 26 programs</t>
    </r>
  </si>
  <si>
    <t>Outcome measures were not met.</t>
  </si>
  <si>
    <t>Our success will be measured by an increase in providers' knowledge, ability, and use of curriculum for their centers. It will also ensure that all providers are using an age appropriate curriculum. This curriculum will also help by ensuring high quality instruction in the facility setting.</t>
  </si>
  <si>
    <t>Increase the number of providers that achieve 4-Star certification.</t>
  </si>
  <si>
    <r>
      <t xml:space="preserve">Providers will have the opportunity to apply for funding that will help sustain their business, increase staff salaries through quarterly bonuses, purchase materials, training for staff, etc.  
</t>
    </r>
    <r>
      <rPr>
        <b/>
        <sz val="14"/>
        <color theme="1"/>
        <rFont val="Calibri"/>
        <family val="2"/>
        <scheme val="minor"/>
      </rPr>
      <t>FY22: 60 providers
FY23: 58 providers (duplicated), 1,174 child care staff</t>
    </r>
  </si>
  <si>
    <t>Increase the number of providers that maintain certification after one year.</t>
  </si>
  <si>
    <t xml:space="preserve">FY22: Yes, program staff at 60 providers received Q1 &amp;Q2 bonuses to assist with staff retention, which is a total of 989 child care staff.
FY23: Yes, program staff at 58 providers recevied Q3 and Q4 bonuses to asist with staff retention and, which is a total of 1174 child care staff. 2 of the original 60 providers were not eligible to receive the Q3 &amp;Q4 bonuses due to 1 closing and the other ending their CCS agreement
</t>
  </si>
  <si>
    <r>
      <t xml:space="preserve">
</t>
    </r>
    <r>
      <rPr>
        <sz val="14"/>
        <rFont val="Calibri"/>
        <family val="2"/>
        <scheme val="minor"/>
      </rPr>
      <t>42</t>
    </r>
  </si>
  <si>
    <t>To provide 115 program directors with professional development specifically focused on enhancing business practices.</t>
  </si>
  <si>
    <t>No, Goal that to provide professional development on a Quarterly basis to assist programs in strengthening their business practices 
Provided 42 program directors or owners with professional development specifically focused on enhancing business practices.</t>
  </si>
  <si>
    <r>
      <t xml:space="preserve">WSST provided Professional Development from TECPDS trainers in the topics related to </t>
    </r>
    <r>
      <rPr>
        <b/>
        <sz val="14"/>
        <color theme="1"/>
        <rFont val="Calibri"/>
        <family val="2"/>
        <scheme val="minor"/>
      </rPr>
      <t>Frog Street Curriculum Trainings to current 3 and 4 -star providers</t>
    </r>
    <r>
      <rPr>
        <sz val="14"/>
        <color theme="1"/>
        <rFont val="Calibri"/>
        <family val="2"/>
        <scheme val="minor"/>
      </rPr>
      <t xml:space="preserve">.  WSST provided resources for their classrooms that correlate with the Frog Street Curriculum, monitoring child progress and improved program design.  The reach and impact was 9  4 Star programs and 10 3 star programs in meeting the goals assigned to their program via the CQIP, approximately 1520 children were impacted by the professional development and knowledge that the staff attained.  
</t>
    </r>
    <r>
      <rPr>
        <b/>
        <sz val="14"/>
        <rFont val="Calibri"/>
        <family val="2"/>
        <scheme val="minor"/>
      </rPr>
      <t>FY22: 9 4 Star Programs and 10 3 Star Programs, Impact on approximately 1520 children from infant to preschool aged children.</t>
    </r>
    <r>
      <rPr>
        <sz val="14"/>
        <rFont val="Calibri"/>
        <family val="2"/>
        <scheme val="minor"/>
      </rPr>
      <t xml:space="preserve">
</t>
    </r>
    <r>
      <rPr>
        <b/>
        <sz val="14"/>
        <rFont val="Calibri"/>
        <family val="2"/>
        <scheme val="minor"/>
      </rPr>
      <t>217 staff from 19 providers received Frog Street Curriculum Training. Each age group received professional development; For infant/toddler there were 138 participants, For 3 year old there were 30 participants and for the PK age group there were 49 participants.</t>
    </r>
  </si>
  <si>
    <t xml:space="preserve">Yes--Curriculum was presented to the indicated programs as well as the Curriculum Implementation training for the recipients. The teaching staff have implemented the curriculum and guided teacing practices and have been able to attest that the children are achieving higher measurable outcomes. </t>
  </si>
  <si>
    <t>Provided 280 ELP teachers and directors with virtual professional development on Teacher Child Interactions and Understanding Development for Infant/Toddler/Preschool/School Age children</t>
  </si>
  <si>
    <t xml:space="preserve">Yes--280 ELP teachers and directors atended and attained new skills and practices to better serve te children in care, leading to better child outcomes. </t>
  </si>
  <si>
    <t xml:space="preserve">Provide family Child Care Homes with a research-based, comprehensive curriculum that addresses the unique strengths and challenges of family child care. This would provide 19 licensed home centers and 6 registered child care homes with curriculum. The reach and impact would assist 25 licensed or registered  homes in meeting the goals of the individualized Continuous Quality Improvement Plan. </t>
  </si>
  <si>
    <t>To assist child care homes and registered homes in meeting their CQIP goals. Curriculum will support Early Learning Programs with Age Appropriate activities and interactions through research based curriculum.</t>
  </si>
  <si>
    <t>No--Curriculum was received to the indicated programs and the Curriculum Implementation training for the recipients will be tentavite mid May 2023. The teaching staff will implement the curriculum and guide teaching practices and will able to attest that the children are achieving higher measurable outcomes.                                                                                                                     
20 - 19 Licensed homes and 6 Registered homes, Will impact on approximately 282 children from infant to preschool aged.
53 staff from 25 providers will received professional development for Creative Curriculum; For infant to preschooled aged children.</t>
  </si>
  <si>
    <t>No, this outcome/goal was not met.  Unfortunately, we did'nt receive a quote from the vendor.</t>
  </si>
  <si>
    <t xml:space="preserve">Provide financial assistance for child care staff to attend professional development trainings and conferences (i.e., the TWC/TEA Early Learning Summit; Frogstreet Splash Conference, etc.…). </t>
  </si>
  <si>
    <t>Purchase scanners for the staff to use to upload training certificates into TECPDS.</t>
  </si>
  <si>
    <t>Provide professional development training workshops on directors management topics for directors and assistant directors.</t>
  </si>
  <si>
    <t>Provide professional development training workshops on directors management topics that will assist directors and assistant directors in becoming stronger business managers.</t>
  </si>
  <si>
    <t>Purchased outdoor learning environments for child care centers that have an outdoor space that would be enhanced and provide opportunities for teachers to extend the indoor learning to the outside environment.</t>
  </si>
  <si>
    <t>Yes, the goal of purchasing outdoor learning environments for 9 child care centers was met.  A total of 319 Workforce children were impacted by this activity.</t>
  </si>
  <si>
    <t xml:space="preserve">Implement a mental wellness initiative for child care staff utilizing professional development training on mental wellness topics. </t>
  </si>
  <si>
    <t>Focusing on the mental wellness of child care teachers could potentially reduce the number of licensing deficiencies providers receive due to exercising poor judgement or harsh treatment of children.</t>
  </si>
  <si>
    <t>No, we were not able to procure a professional development trainer to conduct these training activities.</t>
  </si>
  <si>
    <t xml:space="preserve">Utilize a professional child care trainer who will work  1-on-1 with child care staff at non-Texas Rising Star centers on addressing/providing strategies/monitoring challenging behaviors of children at the child care  centers. </t>
  </si>
  <si>
    <t xml:space="preserve">Provide child care teachers with targeted strategies to help measure and improve teacher-child interactions and assist in identifying/appropriately address children with challenging behaviors.  </t>
  </si>
  <si>
    <t>Lower Rio Grande</t>
  </si>
  <si>
    <t>Our goal is to close achievement gaps and address any instructional needs in the age groups they serve. Before implementing the curriculum, teachers will be required to attend a training on how to implement the curriculum in their classroom.</t>
  </si>
  <si>
    <t xml:space="preserve">Yes - goal met.  We provided high quality support for  children, teachers, and families to enable children with disabilities to achieve the highest learning potential. This package is complete with different types of assistive learning devices to meet the unique needs of a child with a disability.  The cost of this package was  $966,000 in which the difference will hit CCQ Funding. </t>
  </si>
  <si>
    <t>Cameron County</t>
  </si>
  <si>
    <t xml:space="preserve">To help improve teacher retention </t>
  </si>
  <si>
    <t xml:space="preserve">Yes, although the initial goal was to awared350  teachers; the Board did provide incentives to 209 teachers which is 60% of our goal. </t>
  </si>
  <si>
    <t>This incentive rewards elps who continued providing quality during the COVID pandemic and were able to achieve high levels of quality.  This incentive will also reward elps who completed the new onboarding process and earned certification prior to implementation of HB 2607.</t>
  </si>
  <si>
    <t>The goal was met at 96%.  49 elps qualified for the incentive and 47 received it; 1 declined it and 1 permanently closed. Activity is ongoing to meet initial goal of 60 ELPs.</t>
  </si>
  <si>
    <t xml:space="preserve">Yes; of the 3 programs who potentially qualified for this incentive, 2 programs completed and earned their certification; one as a three-star and the other a 4-star program. The other program did not believe they were ready. In all, the Board awarded 49 programs and met 82% of </t>
  </si>
  <si>
    <t>Board would like to offer administrative and teaching staff in current certified and newly certified providers a $500.00 one-time monetary incentive for creating and completing their TECPDS Workforce Registry Account.</t>
  </si>
  <si>
    <t xml:space="preserve">Yes; the Board originally had a goad of 350 staff participant in this incentive and 362 staff members were awarded the incentive. </t>
  </si>
  <si>
    <t>Board would like to offer classroom curriculum to Texas Rising Star Entry Level Designees as an incentive for completing their needs of assessments paperwork and observation visits.</t>
  </si>
  <si>
    <t xml:space="preserve">This incentive will elps who are progressing in the onboarding process and taking the steps to become certified by the end of 2023. The curriculum will assist program throughout three of the four categories. </t>
  </si>
  <si>
    <t>Yes; the Board originally had a goal of 35 programs participating  in this incentive and 42 programs received curriculum, attended training and have begun implementing the curriculum in the classrooms.</t>
  </si>
  <si>
    <t>Increase or maintain the star level of current certified programs.</t>
  </si>
  <si>
    <t xml:space="preserve">n/a
</t>
  </si>
  <si>
    <t xml:space="preserve">n/a
</t>
  </si>
  <si>
    <r>
      <t xml:space="preserve">Offer a Director's Round Table discussion/training session on best business practices/on-going concerns of the child care industry (up to 3x year).
</t>
    </r>
    <r>
      <rPr>
        <b/>
        <sz val="14"/>
        <color rgb="FFC00000"/>
        <rFont val="Calibri"/>
        <family val="2"/>
        <scheme val="minor"/>
      </rPr>
      <t xml:space="preserve">
</t>
    </r>
    <r>
      <rPr>
        <b/>
        <sz val="14"/>
        <rFont val="Calibri"/>
        <family val="2"/>
        <scheme val="minor"/>
      </rPr>
      <t>FY22: 28 directors participated
FY23: 31 directors participated (duplicated count)</t>
    </r>
  </si>
  <si>
    <t>Increase the knowledge of best business practices for child care program administrators and staff.</t>
  </si>
  <si>
    <t>This goal was met with 31 owners, director's or other administrative staff (duplicated count) participating in the Monthly Director's Round Table sessions.</t>
  </si>
  <si>
    <t>Offer incentives to both populations (child care facilites/homes) if CQIP goals are successfully obtained.
CQIP Incentive Plan in place for three goals at each facility, potentially earning $250, $400 and $600 tiered level incentives.</t>
  </si>
  <si>
    <t>This goal was met as nine facilities completed CQIP goals and obtained incentives, as a result.</t>
  </si>
  <si>
    <r>
      <t xml:space="preserve">Offer Financial Literacy business education to all area providers to offer budgeting, planning, and enrollment/marketing training. 
</t>
    </r>
    <r>
      <rPr>
        <b/>
        <sz val="14"/>
        <rFont val="Calibri"/>
        <family val="2"/>
        <scheme val="minor"/>
      </rPr>
      <t xml:space="preserve">
FY22: 27 owners and directors</t>
    </r>
  </si>
  <si>
    <t>Held three Financial Literacy business education trainings to area owners and directors as planned.</t>
  </si>
  <si>
    <t>This goal was met with 27 (duplicated count) owners and directors participating in the Financial Literacy series.</t>
  </si>
  <si>
    <t>Increase the number of certified programs.</t>
  </si>
  <si>
    <t xml:space="preserve">
Increase or maintain the star level of current certified programs.</t>
  </si>
  <si>
    <t xml:space="preserve">16
</t>
  </si>
  <si>
    <t xml:space="preserve">Provided high quality training sessions that also included teachers in attendance being given classroom resources, materials, and equipment to enhance the training that they can use with children in their classrooms. </t>
  </si>
  <si>
    <t>Yes, 5 programs continued to provide staff bonuses after our project ended 9/30/22. All programs reported that they retained and even increased the number of staff during the project period.</t>
  </si>
  <si>
    <t>Yes, Provided high quality professional development that supported teachers and administrators who work with children and families at risk (socially &amp; emotionally).  Additionally, provided classroom materials and teacher resources to further enhance teaching practices. Additional professional development targeted administrators specifically in supporting teachers' social and emotional competence as well as their own. Feedback from session evaluations indicted that participants did in fact take away knowledge and skills to better their teaching practices. We partnered with Ft. Hood and both Head Start delegates in our area.  Over 239 teachers and administrators participated.</t>
  </si>
  <si>
    <t>Yes; Two programs increased their Star Level. We have 7 providers that have applied for either NAEYC or NAFCC accreditation as a commitment to higher quality.</t>
  </si>
  <si>
    <t>Middle Rio Grande</t>
  </si>
  <si>
    <r>
      <t xml:space="preserve">attended 2 community college and 1 head start fairs to promote quality child care to students and child care staff/ have Mentor work with providers and provider staff on CQIP plan
</t>
    </r>
    <r>
      <rPr>
        <b/>
        <sz val="14"/>
        <color theme="1"/>
        <rFont val="Calibri"/>
        <family val="2"/>
        <scheme val="minor"/>
      </rPr>
      <t>FY22: 85 staff
FY23: 115 staff (duplicated)</t>
    </r>
  </si>
  <si>
    <t>This goal is on going.</t>
  </si>
  <si>
    <t>Targeted Strategies to help Texas Rising Star providers succeed in meeting the goals of their individualized Continuous Quality Improvement Plans (CQIPs). </t>
  </si>
  <si>
    <t xml:space="preserve">Yes, we are still working on our goal
20 staff from 8 programs attended CDA classes
</t>
  </si>
  <si>
    <t>Yes, met our goal</t>
  </si>
  <si>
    <t xml:space="preserve">Supporting National Accreditation - pay for application and/or renewal fees </t>
  </si>
  <si>
    <t xml:space="preserve">Activity goal is for provider to become national accredted  for NAEYC </t>
  </si>
  <si>
    <t>No/ we are still working on our goal</t>
  </si>
  <si>
    <t xml:space="preserve">Staff retention incentives were given to provider staff who still remained employed and were registed for CLI engage and TECEPDs. </t>
  </si>
  <si>
    <t>Yes, met our goal
49 staff from 9 programs received incentives</t>
  </si>
  <si>
    <t xml:space="preserve">Equipment grants to support initial certification </t>
  </si>
  <si>
    <t>Increasing the number of certified providers to 565</t>
  </si>
  <si>
    <t>5,600 participants trained</t>
  </si>
  <si>
    <t>Yes. Total of 6,434 (5542 in FY22 &amp; 892 in  FY23)</t>
  </si>
  <si>
    <t xml:space="preserve">50% of at-risk centers will see a reduction of citations of duplicated deficiencies </t>
  </si>
  <si>
    <t xml:space="preserve">Yes. Additionally, all 12 at-risk providers received equipment grants to support increased quality, while 8 received incentive grants for completion of all project activities, including a reduction of citations during subsequent licensing visits (67%). </t>
  </si>
  <si>
    <t>Increasing the total number of certified providers and the number of providers who maintain certification; increase the number of providers that achieve 3 and 4-star certification and accreditation - 120</t>
  </si>
  <si>
    <t>Yes. Total of 553 (525 in FY22 &amp; 28 in FY23)</t>
  </si>
  <si>
    <t>Provided equipment  grants to currently certified Texas Rising Star providers meeting CQIP goals</t>
  </si>
  <si>
    <t>Yes. Total of 521 (445 in FY22 &amp; 76 in  FY23)</t>
  </si>
  <si>
    <t>1,300 directors and teachers will receive scholarships for PD and education</t>
  </si>
  <si>
    <t>Yes. Total of 1588 (1458 in FY22 &amp; 130 in FY23)</t>
  </si>
  <si>
    <t xml:space="preserve">50 providers will create Texas Trainer Registry accounts </t>
  </si>
  <si>
    <t>150 family engagement activities will be completed</t>
  </si>
  <si>
    <t>Yes. Total of 200 (157 in FY22 &amp; 43 in FY23)</t>
  </si>
  <si>
    <t>Added new early learning providers to the Texas Rising Star program</t>
  </si>
  <si>
    <t>Increase the number of certified providers to 565</t>
  </si>
  <si>
    <t>No. While 51 new providers (FY23) were added to  444  providers from (FY22), we did not meet goal of 565 providers.  No new providers were cerified during Jan-Mar 2023,  due to transition from previous to new child care quality contractor. New Texas Rising Star staff received required training during this time.</t>
  </si>
  <si>
    <t>COVID-19 Federally-Funded Texas Rising Star Supports Board Plan - Alamo</t>
  </si>
  <si>
    <t xml:space="preserve">Planned Activities by Category </t>
  </si>
  <si>
    <t>Description of Planned Activities</t>
  </si>
  <si>
    <r>
      <t xml:space="preserve">Number and Type of Participants 
</t>
    </r>
    <r>
      <rPr>
        <sz val="14"/>
        <color theme="1"/>
        <rFont val="Calibri"/>
        <family val="2"/>
        <scheme val="minor"/>
      </rPr>
      <t>(if applicable)</t>
    </r>
  </si>
  <si>
    <r>
      <t xml:space="preserve">Activity Goals and Outcome Measures 
</t>
    </r>
    <r>
      <rPr>
        <sz val="14"/>
        <color theme="1"/>
        <rFont val="Calibri"/>
        <family val="2"/>
        <scheme val="minor"/>
      </rPr>
      <t>(for example,</t>
    </r>
    <r>
      <rPr>
        <sz val="14"/>
        <rFont val="Calibri"/>
        <family val="2"/>
        <scheme val="minor"/>
      </rPr>
      <t xml:space="preserve"> increasing</t>
    </r>
    <r>
      <rPr>
        <sz val="14"/>
        <color theme="1"/>
        <rFont val="Calibri"/>
        <family val="2"/>
        <scheme val="minor"/>
      </rPr>
      <t xml:space="preserve"> the number of providers that maintain certification after one year or </t>
    </r>
    <r>
      <rPr>
        <sz val="14"/>
        <rFont val="Calibri"/>
        <family val="2"/>
        <scheme val="minor"/>
      </rPr>
      <t>increasing the number of providers that achieve 4-Star</t>
    </r>
    <r>
      <rPr>
        <sz val="14"/>
        <color theme="1"/>
        <rFont val="Calibri"/>
        <family val="2"/>
        <scheme val="minor"/>
      </rPr>
      <t xml:space="preserve"> certification)</t>
    </r>
  </si>
  <si>
    <t>Amount Planned</t>
  </si>
  <si>
    <t xml:space="preserve">1 Targeted recruitment and outreach activities to expand the number of providers in the Texas Rising Star program, with specified goals regarding the number of new Texas Rising Star programs to be certified. </t>
  </si>
  <si>
    <t>2 Incentives for newly certified providers and current providers that reach and sustain higher levels of quality. </t>
  </si>
  <si>
    <t>up to 25 program staff</t>
  </si>
  <si>
    <t>4 Targeted strategies to help Texas Rising Star providers succeed in meeting the goals of their individualized Continuous Quality Improvement Plans (CQIPs). </t>
  </si>
  <si>
    <t>End of Worksheet</t>
  </si>
  <si>
    <t>COVID-19 Federally-Funded Texas Rising Star Supports Board Plan - Borderplex</t>
  </si>
  <si>
    <r>
      <t xml:space="preserve">WSB has formed a Marketing Partnership with the Chamber of Commerce to include a series of Roundtable with Chamber members, Owner/Providers of Childcare Centers, and Home Daycare Venues. Messaging to the Hispanic Community will ensure marketing reaches all pockets of the home daycare and center market. </t>
    </r>
    <r>
      <rPr>
        <sz val="14"/>
        <rFont val="Calibri"/>
        <family val="2"/>
        <scheme val="minor"/>
      </rPr>
      <t>(Existing INTEL Contracted Partner)</t>
    </r>
  </si>
  <si>
    <t>3 Targeted coaching and resources to assist providers in strengthening their business practices. </t>
  </si>
  <si>
    <t>COVID-19 Federally-Funded Texas Rising Star Supports Board Plan - Brazos Valley</t>
  </si>
  <si>
    <t>The goal is to incentive providers to assist in maintaining their centers, without causing any loss of income.</t>
  </si>
  <si>
    <t xml:space="preserve">Th goal is to assist providers with first hand financial assistance and capture best practices in managing a business.  </t>
  </si>
  <si>
    <t xml:space="preserve">Have 4 to 5 sessions to assist. Session I - infant and toddlers Session 2 - 3 to 4 yr old session , Session  - Setting up environments, Session 4 - How to individulize. </t>
  </si>
  <si>
    <t xml:space="preserve">The goal is to provide technical assistance for Continuous Quality Improvement Plans.  </t>
  </si>
  <si>
    <t>COVID-19 Federally-Funded Texas Rising Star Supports Board Plan - Cameron</t>
  </si>
  <si>
    <r>
      <t xml:space="preserve">Number and Type of Participants 
</t>
    </r>
    <r>
      <rPr>
        <sz val="12"/>
        <color theme="1"/>
        <rFont val="Calibri"/>
        <family val="2"/>
        <scheme val="minor"/>
      </rPr>
      <t>(if applicable)</t>
    </r>
  </si>
  <si>
    <r>
      <t xml:space="preserve">Activity Goals and Outcome Measures 
</t>
    </r>
    <r>
      <rPr>
        <sz val="12"/>
        <color theme="1"/>
        <rFont val="Calibri"/>
        <family val="2"/>
        <scheme val="minor"/>
      </rPr>
      <t>(for example,</t>
    </r>
    <r>
      <rPr>
        <sz val="12"/>
        <rFont val="Calibri"/>
        <family val="2"/>
        <scheme val="minor"/>
      </rPr>
      <t xml:space="preserve"> increasing</t>
    </r>
    <r>
      <rPr>
        <sz val="12"/>
        <color theme="1"/>
        <rFont val="Calibri"/>
        <family val="2"/>
        <scheme val="minor"/>
      </rPr>
      <t xml:space="preserve"> the number of providers that maintain certification after one year or </t>
    </r>
    <r>
      <rPr>
        <sz val="12"/>
        <rFont val="Calibri"/>
        <family val="2"/>
        <scheme val="minor"/>
      </rPr>
      <t>increasing the number of providers that achieve 4-Star</t>
    </r>
    <r>
      <rPr>
        <sz val="12"/>
        <color theme="1"/>
        <rFont val="Calibri"/>
        <family val="2"/>
        <scheme val="minor"/>
      </rPr>
      <t xml:space="preserve"> certification)</t>
    </r>
  </si>
  <si>
    <t>Planned Expenditures</t>
  </si>
  <si>
    <t>approximately 350 teachers</t>
  </si>
  <si>
    <t>60 ELPs</t>
  </si>
  <si>
    <t>3 programs</t>
  </si>
  <si>
    <t>Board would like to offer administrative and teaching staff in current certified and newly certified providers a $500.00 one-time monetary incentive for creating and completing their TECPDS Workforce Registry Account.
$200,000.00</t>
  </si>
  <si>
    <t>approximately 30 ELP</t>
  </si>
  <si>
    <t>COVID-19 Federally-Funded Texas Rising Star Supports Board Plan - Capital Area</t>
  </si>
  <si>
    <t>COVID-19 Federally-Funded Texas Rising Star Supports Board Plan - Central Texas</t>
  </si>
  <si>
    <t xml:space="preserve">17 programs;211 staff
</t>
  </si>
  <si>
    <t>50 programs</t>
  </si>
  <si>
    <t>Provide high quality professional development that supports teachers and administrators who work with children and families at risk (socially &amp; emotionally); provide Conscious Discipline training to programs who commit to implementing the program in their facility; estimated cost is $99,000</t>
  </si>
  <si>
    <t>25 programs</t>
  </si>
  <si>
    <t>COVID-19 Federally-Funded Texas Rising Star Supports Board Plan - Coastal Bend</t>
  </si>
  <si>
    <t xml:space="preserve">14 newly certified providers </t>
  </si>
  <si>
    <t>14 non-Texas Rising Star providers</t>
  </si>
  <si>
    <t>15 child care centers</t>
  </si>
  <si>
    <t>Purchase outdoor learning environments for child care centers that have an outdoor space that would be enhanced and provide opportunities for teachers to extend the indoor learning to the outside environment.</t>
  </si>
  <si>
    <t>9 child care centers.</t>
  </si>
  <si>
    <t>20 child care directors</t>
  </si>
  <si>
    <t xml:space="preserve">Utilize a professional child care trainer who will work       1-on-1 with child care staff at non-Texas Rising Star centers on addressing/providing strategies/monitoring challenging behaviors of children at the child care  centers. </t>
  </si>
  <si>
    <t>5 Other Board-defined activities approved by TWC’s CC&amp;EL Division. </t>
  </si>
  <si>
    <t>COVID-19 Federally-Funded Texas Rising Star Supports Board Plan - Concho Valley</t>
  </si>
  <si>
    <t>9 current providers and 3 interested providers</t>
  </si>
  <si>
    <t>Increase the number of providers that achieve and sustain 4-Star certification.</t>
  </si>
  <si>
    <t>Educational Equipment-Imagination Playground:  Block Set with Bag w/ Wheels. Encourages child directed unstructured free play. $27000.00</t>
  </si>
  <si>
    <t xml:space="preserve">To encourage quality STEAM activities to promote indoor learning outside for all age and learning levels. </t>
  </si>
  <si>
    <t>4 current programs</t>
  </si>
  <si>
    <t xml:space="preserve">Classroom equipment and supplies - shelves, tables, chairs, floor matt, dolls with clothes, figurines with differing abilities, light tables and building blocks, Outdoor equipment,- outdoor blocks, outdoor books , outdoor science equipment, Tot Tree, 6-rider buggy inserts and straps </t>
  </si>
  <si>
    <t xml:space="preserve">7 current providers and 3 interested providers </t>
  </si>
  <si>
    <t>COVID-19 Federally-Funded Texas Rising Star Supports Board Plan - Dallas</t>
  </si>
  <si>
    <t>COVID-19 Federally-Funded Texas Rising Star Supports Board Plan - Deep East</t>
  </si>
  <si>
    <t>Approximately 42 centers/homes</t>
  </si>
  <si>
    <t>2 staff from approximately 48 centers/homes</t>
  </si>
  <si>
    <t>5 complete sets</t>
  </si>
  <si>
    <t>Partner with local junior college to hold a professional development day</t>
  </si>
  <si>
    <t>Approximately 500 attendees</t>
  </si>
  <si>
    <t>Approximately 250 staff</t>
  </si>
  <si>
    <t>COVID-19 Federally-Funded Texas Rising Star Supports Board Plan - East Texas</t>
  </si>
  <si>
    <t>For recertification of current ELP’s under the new revisions and maintaining or increasing star level to at least 3- or 4-Star Status staff bonuses will be given up to $1500.  This incentive is based on the programs licensed capacity as followed: 
Homes $500
Small Centers 50 or less $750
Medium Centers   51-150 $1000
Large Centers 151 and up $1250                             
Staff bonus up to $1500 per ELP for up to $100 per staff Bonus for staff.   
approximate total = $350,000      
We are providing incentives to new and current ELP’s reaching and sustaining higher levels of quality.</t>
  </si>
  <si>
    <t xml:space="preserve">For programs unable to sustain budget increase they will be offered the quarterly bonus to help aid in staff retention. </t>
  </si>
  <si>
    <t>COVID-19 Federally-Funded Texas Rising Star Supports Board Plan - Golden Crescent</t>
  </si>
  <si>
    <r>
      <t xml:space="preserve">Number and Type of Participants 
</t>
    </r>
    <r>
      <rPr>
        <sz val="14"/>
        <color indexed="8"/>
        <rFont val="Calibri"/>
        <family val="2"/>
      </rPr>
      <t>(if applicable)</t>
    </r>
  </si>
  <si>
    <r>
      <t xml:space="preserve">Activity Goals and Outcome Measures 
</t>
    </r>
    <r>
      <rPr>
        <sz val="14"/>
        <color indexed="8"/>
        <rFont val="Calibri"/>
        <family val="2"/>
      </rPr>
      <t>(for example,</t>
    </r>
    <r>
      <rPr>
        <sz val="14"/>
        <rFont val="Calibri"/>
        <family val="2"/>
      </rPr>
      <t xml:space="preserve"> increasing</t>
    </r>
    <r>
      <rPr>
        <sz val="14"/>
        <color indexed="8"/>
        <rFont val="Calibri"/>
        <family val="2"/>
      </rPr>
      <t xml:space="preserve"> the number of providers that maintain certification after one year or </t>
    </r>
    <r>
      <rPr>
        <sz val="14"/>
        <rFont val="Calibri"/>
        <family val="2"/>
      </rPr>
      <t>increasing the number of providers that achieve 4-Star</t>
    </r>
    <r>
      <rPr>
        <sz val="14"/>
        <color indexed="8"/>
        <rFont val="Calibri"/>
        <family val="2"/>
      </rPr>
      <t xml:space="preserve"> certification)</t>
    </r>
  </si>
  <si>
    <t>COVID-19 Federally-Funded Texas Rising Star Supports Board Plan - Gulf Coast</t>
  </si>
  <si>
    <t>120 providers</t>
  </si>
  <si>
    <t xml:space="preserve">Incentive grants for newly certified providers; providers who reach higher levels of certification, and providers who maintain their current certification 
</t>
  </si>
  <si>
    <t xml:space="preserve">120 (newly certified); 35 (star level increases); 350 (maintaining certification); 20 attaining national  accreditation </t>
  </si>
  <si>
    <t>Increasing the total number of certified providers and the number of providers who maintain certification; increase the number of providers that achieve 3 and 4-star certification and accreditation</t>
  </si>
  <si>
    <t xml:space="preserve">Case management and coaching for providers at risk of severe deficiencies with child care licensing
</t>
  </si>
  <si>
    <t>12 At-Risk providers</t>
  </si>
  <si>
    <t>445 providers</t>
  </si>
  <si>
    <t>50 providers will create Texas Trainer Registry accounts ; 445 providers will receive equipment grants</t>
  </si>
  <si>
    <t>Scholarships for professional development and education (conferences, CDA, college); stipends for completion of educational goals</t>
  </si>
  <si>
    <t>Face-to-face, virtual, and online trainings</t>
  </si>
  <si>
    <t>Family engagement activities offered at child care programs (parent education, activity nights, learning parties, etc.)</t>
  </si>
  <si>
    <t>COVID-19 Federally-Funded Texas Rising Star Supports Board Plan - Heart of Texas</t>
  </si>
  <si>
    <t xml:space="preserve">Amount Planned </t>
  </si>
  <si>
    <t>COVID-19 Federally-Funded Texas Rising Star Supports Board Plan - Lower Rio</t>
  </si>
  <si>
    <t>We plan to award approximately 83 Texas Rising Star Programs with a Children with Special Abilities Needs Package.   This package will be complete with different types of assistive learning devices to meet the unique needs of a child with a disability.  We estimate this will cost $966,000</t>
  </si>
  <si>
    <t xml:space="preserve">Our goal is to support teachers with the use of special educational tools for special needs to help children who have speech impairments, autism, sensory processing disorders, ADHD, and visual impairment.  This package will provide children, teachers, and families with high quality support to enable children with disabilities to achieve the highest learning potential. </t>
  </si>
  <si>
    <t>COVID-19 Federally-Funded Texas Rising Star Supports Board Plan - Middle Rio</t>
  </si>
  <si>
    <t>15 Programs</t>
  </si>
  <si>
    <t>125 Staff</t>
  </si>
  <si>
    <t>COVID-19 Federally-Funded Texas Rising Star Supports Board Plan - North Central</t>
  </si>
  <si>
    <t>WSNCT will partner with Camp Fire First Texas in supporting the Early Educators Apprenticeship Program, which is an educational and career pathway program that is approved by the U.S. Department of Labor.</t>
  </si>
  <si>
    <t xml:space="preserve"> WSNCT will use the application process to select Texas Rising Star programs and provide staff with a $700.00 incentive. WSNCT will provide a one-time incentive to Child Care staff that have been employed for 4 months or longer at their current Texas Rising Star early learning program. There will be a point system to prioritize programs in childcare deserts, with high scholarship children enrollment, and those serving infants and toddlers. The programs selected to receive these funds will participate in business coaching.
1,000 staff @ $700.00
Planned Expenditure- $700,000</t>
  </si>
  <si>
    <t>COVID-19 Federally-Funded Texas Rising Star Supports Board Plan - North Texas</t>
  </si>
  <si>
    <t>COVID-19 Federally-Funded Texas Rising Star Supports Board Plan - Panhandle</t>
  </si>
  <si>
    <t>..</t>
  </si>
  <si>
    <t>COVID-19 Federally-Funded Texas Rising Star Supports Board Plan - Permian Basin</t>
  </si>
  <si>
    <t>COVID-19 Federally-Funded Texas Rising Star Supports Board Plan - Rural Capital</t>
  </si>
  <si>
    <t>Rural Capital will support programs that often lack sufficient materials and equipment essential to a high-quality early learning environment. This project will award playground equipment, classroom materials, and other developmental resources required for maintaining quality-rating certification. 
Planned expenditures:  $56,298</t>
  </si>
  <si>
    <t>Teachers and other personnel will remain with the Early Learning Schools</t>
  </si>
  <si>
    <t>COVID-19 Federally-Funded Texas Rising Star Supports Board Plan - South Plains</t>
  </si>
  <si>
    <t>40 providers</t>
  </si>
  <si>
    <t>40 providers/
250 provider staff</t>
  </si>
  <si>
    <t>40 providers/
500 provider staff</t>
  </si>
  <si>
    <t>Decrease the amount of staff turnover to be able to increase and/or maintain current star level.</t>
  </si>
  <si>
    <t>COVID-19 Federally-Funded Texas Rising Star Supports Board Plan - South Texas</t>
  </si>
  <si>
    <t>COVID-19 Federally-Funded Texas Rising Star Supports Board Plan - Southeast Texas</t>
  </si>
  <si>
    <t xml:space="preserve">Planned Expenditures by Category </t>
  </si>
  <si>
    <r>
      <t xml:space="preserve">Activity Goals and Outcome Measures </t>
    </r>
    <r>
      <rPr>
        <sz val="12"/>
        <color theme="1"/>
        <rFont val="Calibri"/>
        <family val="2"/>
        <scheme val="minor"/>
      </rPr>
      <t>(for example,</t>
    </r>
    <r>
      <rPr>
        <sz val="12"/>
        <rFont val="Calibri"/>
        <family val="2"/>
        <scheme val="minor"/>
      </rPr>
      <t xml:space="preserve"> increasing</t>
    </r>
    <r>
      <rPr>
        <sz val="12"/>
        <color theme="1"/>
        <rFont val="Calibri"/>
        <family val="2"/>
        <scheme val="minor"/>
      </rPr>
      <t xml:space="preserve"> the number of providers that maintain certification after one year or </t>
    </r>
    <r>
      <rPr>
        <sz val="12"/>
        <rFont val="Calibri"/>
        <family val="2"/>
        <scheme val="minor"/>
      </rPr>
      <t>increasing the number of providers that achieve 4-Star</t>
    </r>
    <r>
      <rPr>
        <sz val="12"/>
        <color theme="1"/>
        <rFont val="Calibri"/>
        <family val="2"/>
        <scheme val="minor"/>
      </rPr>
      <t xml:space="preserve"> certification)</t>
    </r>
  </si>
  <si>
    <t>100 providers</t>
  </si>
  <si>
    <t>10 Providers</t>
  </si>
  <si>
    <t>The overall success of this will measured by the progression of Star level of providers and will be tracked by our Child Care Quality Tracking Dashboard monthly.</t>
  </si>
  <si>
    <t>The trainings will focus on Foundation of Instructional Leasdershp,Data, team lesson planning and Collobrative groups.</t>
  </si>
  <si>
    <t>10 directors</t>
  </si>
  <si>
    <t>Goals are to teach leaders how to leverage and facilitate evidence-based cycles of collaboration that help teams become stronger in the areas most critical for positive child outcomes. The more teams collaborate to solve problems of practice, the more they strengthen each of The Start Early Essential, and increase educator well-being at the same time. As this cyclical process becomes rooted in daily routines, the overall effectiveness of the early childhood program improves.</t>
  </si>
  <si>
    <t>Lena Grows-Improving a classroom’s language environment is one of the easiest and most cost-effective ways to improve child outcomes. LENA Grow couples LENA’s “talk pedometer” technology with weekly coaching sessions to bring those improved outcomes to fruition — in both the short and long term.
With LENA Grow, every level of the early childhood workforce collaborates more effectively and achieves positive results within months:
Teachers deepen their focus on each child’s individual classroom experience.
Coaches use data and resources to leverage strengths in teacher practice.
Leaders track progress on quality improvement.</t>
  </si>
  <si>
    <t>50 children, 10 Teacher</t>
  </si>
  <si>
    <t>150-200 Early Childhood Educators</t>
  </si>
  <si>
    <t>COVID-19 Federally-Funded Texas Rising Star Supports Board Plan - Tarrant</t>
  </si>
  <si>
    <t>Approximately 190 early learning programs</t>
  </si>
  <si>
    <t>COVID-19 Federally-Funded Texas Rising Star Supports Board Plan - Texoma</t>
  </si>
  <si>
    <t>Up to 4 centers and 2 homes potentially.
Individual staff count unknown at this point.</t>
  </si>
  <si>
    <t xml:space="preserve">Unknown </t>
  </si>
  <si>
    <t>Up to 2 facilities.</t>
  </si>
  <si>
    <t xml:space="preserve">
Increase the number of certified programs and increase or maintain the star level of current certified programs.</t>
  </si>
  <si>
    <t>Offer a Director's Round Table discussion/training session on best business practices/on-going concerns of the child care industry (up to 3x year).</t>
  </si>
  <si>
    <t>10 individual participants (minimum) for all remaining activities noted in this section.</t>
  </si>
  <si>
    <t>Offer Financial Literacy business education to all area providers to offer budgeting, planning, and enrollment/marketing training. $24,000</t>
  </si>
  <si>
    <t>Up to 4 centers and 2 homes potentially.</t>
  </si>
  <si>
    <t>COVID-19 Federally-Funded Texas Rising Star Supports Board Plan - West Central</t>
  </si>
  <si>
    <t xml:space="preserve">Enhance Infant &amp; Toddler Outdoor Learning Environment by providing and maintaining appropriate safety measures, while experiencing outdoor learning. $9625.00 </t>
  </si>
  <si>
    <r>
      <rPr>
        <sz val="14"/>
        <rFont val="Calibri"/>
        <family val="2"/>
        <scheme val="minor"/>
      </rPr>
      <t>30 Early Learning Programs</t>
    </r>
    <r>
      <rPr>
        <strike/>
        <sz val="14"/>
        <rFont val="Calibri"/>
        <family val="2"/>
        <scheme val="minor"/>
      </rPr>
      <t xml:space="preserve">
</t>
    </r>
  </si>
  <si>
    <t>135 providers</t>
  </si>
  <si>
    <t xml:space="preserve">WSST intends to provide Professional Development from TECPDS trainers in the topics related to Frog Street Curriculum Trainings to current 3 and 4 -star providers.  WSST will provide resources for their classrooms that correlate with the Frog Street Curriculum, monitoring child progress and improved program design.  The reach and impact would assist 9 current 4 Star programs and 10 current 3 star programs in meeting the goals assigned to their program via the CQIP, approximately 1520 children will impacted by the professional development and knowledge that the staff will attain. </t>
  </si>
  <si>
    <t>13 CCS providers</t>
  </si>
  <si>
    <t>N/A</t>
  </si>
  <si>
    <t>% of total</t>
  </si>
  <si>
    <t>% of Total
3</t>
  </si>
  <si>
    <t>% of Total
4</t>
  </si>
  <si>
    <t>% of Total
5</t>
  </si>
  <si>
    <t>% of Total
2</t>
  </si>
  <si>
    <t xml:space="preserve">This activity will enhance all contracted child care providers with equipment and materials used to help the children keep calm and attention along with items to help multicultural and different but same posters to enhance the children's minds. </t>
  </si>
  <si>
    <t xml:space="preserve">We were able to provide 63 classroom calming kit, It’s a multicultural world books, Best behavior board books, Social emotional board books, and Families poster pack to our contracted child care providers. </t>
  </si>
  <si>
    <t xml:space="preserve">The funding used for the 53 staff members awarded was our 4% quality funds and not the COVID funds. </t>
  </si>
  <si>
    <t xml:space="preserve">This outcome was met by providing the equipment &amp; materials needed to support the children's minds by keeping them calm, active, and engage. The books also help the teachers teach the children on best behavior and multicultural difference about others. But we are all the same.  </t>
  </si>
  <si>
    <t>This activity will provide a $300 stipend to all facility staff who work directly with children and complete the Texas Rising Star assessment process.  The purpose of this activity is to motivate provider staff to work toward meeting Texas Rising Star measures and either achieving Texas Rising Star certification or maintaining or increasing their current star levels.
The average number of employees for our providers is: Large Center 20-30, Medium Centers 10-20, Small Centers 1-9.  The average number of large centers in our area is 29, medium is 22 , and small is 11.  If we added 10 medium centers, 5 large, and 5 small we would need to allocate (30 employees x 5 large centers =150 employs, 20 employees x 10 medium centers= 200 employees, and 9 employees x 5 small centers= 45 employees for a total of 395 employees receiving $200 a piece =$79,000</t>
  </si>
  <si>
    <t>The goals of this activity is to maintain the 5 Texas Rising Star providers that we currently have and to increase Texas Rising Star enrollment by 20 providers.    The success of this measure will be measured by not only maintaining current Texas Rising Star providers but increasing their star levels as well as adding new providers.  This activity aligns with the LWDB Strategic Plan by working to strengthen and support the child care industry workers while encouraging Texas Rising Star participation.  It also supporting developing and implementing quality improvement goals and works to enhance school readiness.</t>
  </si>
  <si>
    <t xml:space="preserve">The goal of these stipends is to encourage providers to become Texas Rising Star certified.  All CCS providers interested will have the opportunity to apply for Texas Rising Star certification, however, our goal is to add 20 new providers.  </t>
  </si>
  <si>
    <t>The funding used for the stipends for the 3 centers was our 4% quality funds and not COVID funds.</t>
  </si>
  <si>
    <t xml:space="preserve">This activity will provide a $200 stipend to all facility staff who work directly with children and complete the Texas Rising Star assessment process.  The purpose of this activity is to motivate provider staff to work toward meeting Texas Rising Star measures and either achieving Texas Rising Star certification or maintaining or increasing their current star levels.
The average number of employees for our providers is: Large Center 20-30, Medium Centers 10-20, Small Centers 1-9.  The average number of large centers in our area is 29, medium is 22 , and small is 11.  If we added 10 medium centers, 5 large, and 5 small we would need to allocate (30 employees x 5 large centers =150 employees, 20 employees x 10 medium centers= 200 employees, and 9 employees x 5 small centers= 45 employees for a total of 395 employees receiving $200 a piece =$79,000  </t>
  </si>
  <si>
    <t>The goals of this activity is to maintain the 5 Texas Rising Star providers that we currently have and to increase Texas Rising Star enrollment by 20 providers.  
The success of this will be measured by not only maintaining current Texas Rising Star providers but increasing their star levels as well as adding new providers.  This activity aligns with the LWDB Strategic Plan by working to strengthen and support the child care industry workers while encouraging Texas Rising Star participation.  It also supporting developing and implementing quality improvement goals and works to enhance school readiness.</t>
  </si>
  <si>
    <t xml:space="preserve">The purpose of this activity is to provider newly certified Texas Rising Star providers with curriculum that will assist them in increasing their star levels and meeting Texas Rising Star measures as well as meeting the goals of their CQIPs.
We are budgeting $179,000for curriculum to provided to 20 new Texas Rising Star providers.  </t>
  </si>
  <si>
    <t>20 new Texas Rising Star providers</t>
  </si>
  <si>
    <t>Our goal is to provide curriculum for 20 new Texas Rising Star providers.</t>
  </si>
  <si>
    <t>63 programs</t>
  </si>
  <si>
    <t xml:space="preserve">Face-to-face, virtual, and online trainings for directors and teachers
FY22: 5,542 directors and teachers from 1,005 programs received training 
FY23: 892 directors and teachers </t>
  </si>
  <si>
    <t xml:space="preserve">Case management and coaching for providers at risk of severe deficiencies with child care licensing
FY22: 12 staff from 12 programs received case management and coaching
</t>
  </si>
  <si>
    <t xml:space="preserve">Incentive grants for newly certified providers; providers who reach higher levels of certification, and providers who maintain their current certification 
FY22: 525 programs
FY23: 28 programs
</t>
  </si>
  <si>
    <t xml:space="preserve">Scholarships for professional development and education (conferences, CDA, college); stipends for completion of educational goals for directors and teachers
FY22: 1,458 participants from 403 programs received sholarships
FY23: 130 participants </t>
  </si>
  <si>
    <t>Family engagement activities offered at child care programs (parent education, activity nights, learning parties, etc.)
FY22: 157 family engagement activites completed at XX programs
FY23: 43 family engagment activities completed</t>
  </si>
  <si>
    <t>Purchase shelving for Texas Rising Star centers/homes in need to help define learning centers as required by Texas Rising Star guidelines</t>
  </si>
  <si>
    <t>Pay for registration and hotel costs for each Texas Rising Star center to send two staff to TXAEYC Conference in San Antonio in September 2022</t>
  </si>
  <si>
    <t>Purchase curriculum that aligns with the Texas Early Learning Guidelines, which includes formal assessments that will assist providers with specified requirements to be Texas Rising Star providers</t>
  </si>
  <si>
    <t>Provide a one time incentive to Texas Rising Star center/home staff to support longevity of employment</t>
  </si>
  <si>
    <t>Purchase other supplies needed for Texas Rising Star centers/homes to maintain or increase a star level</t>
  </si>
  <si>
    <t>48 Texas Rising Star Centers/homes</t>
  </si>
  <si>
    <t>Goal: Purchase other supplies needed for Texas Rising Star centers/homes to maintain or increase a star level ($40,000)</t>
  </si>
  <si>
    <t>Purchase CDA books for each Texas Rising Star center/home to keep at their facility, Directors will be able to check out to their staff when completing their CDA; Pay the testing fee for CDA candidates</t>
  </si>
  <si>
    <t>Use by all 48 Texas Rising Star centers/homes</t>
  </si>
  <si>
    <t>• Develop and implement outreach and recruitment campaigns 
• Build systems of support and expand resource hubs 
• Increase staffing and resources
• Develop a pipeline approach for substitute classroom staff
• Explore provider retention and incentive strategies 
• Develop Texas Rising Star onboarding materials and professional development plan</t>
  </si>
  <si>
    <t>Increasing the number of Texas Rising Star providers in Dallas County while working with current Texas Rising Star providers to maintain their Texas Rising Star status.</t>
  </si>
  <si>
    <t>Build a community of practice network to assist Texas Rising Star Mentors in helping providers with implementation and sustainability for meeting their CQIP goals.</t>
  </si>
  <si>
    <t>Marketing Materials to include pole banners to be placed on the provider grounds to recognize certified Texas Rising Star providers. Printing of Texas Rising Star brochures to explain the Texas Rising Star program to families and providers.  $19,900.00</t>
  </si>
  <si>
    <t>Advertise our Texas Rising Star providers and educate the community.</t>
  </si>
  <si>
    <t>1  Texas Rising Star Provider</t>
  </si>
  <si>
    <t>7 Texas Rising Star Providers and 2 Prospective Texas Rising Star Providers</t>
  </si>
  <si>
    <t xml:space="preserve">purchase Frogstreet curriculum for those  Texas Rising Star child care centers certified in BCY2023
Estimated cost increased from $96K to $155,120 to support 14 new providers instead of 5 </t>
  </si>
  <si>
    <t>WFSCB's goal is to increase  our existing number of Texas Rising Star providers by certifying 14 "new" Texas Rising Star providers in BCY2023.</t>
  </si>
  <si>
    <t xml:space="preserve">Purchase resources (that promote cultural diversity and that are developmentally appropriate) for non-Texas Rising Star child care center teachers that are receiving mentoring services.  These resources will increase the opportunities (chances) for providers to achieve some of the points based measures during the initial Texas Rising Star assessment.  
</t>
  </si>
  <si>
    <t>Increase the number of child care centers that are Texas Rising Star certified by March 2023.</t>
  </si>
  <si>
    <t>Purchase ceramic recognition tiles for the existing Texas Rising Star child care centers which will be presented to the centers during a Texas Rising Star child care center recognition reception.</t>
  </si>
  <si>
    <t>30 Texas Rising Star centers</t>
  </si>
  <si>
    <t>Recognize the 30 Texas Rising Star child care centers for their continued participation in the Texas Rising Star certification program.</t>
  </si>
  <si>
    <t>Upgrade/integrate technology, i.e. SmartBoards in existing/newly certified Texas Rising Star child care centers.</t>
  </si>
  <si>
    <t xml:space="preserve">These resources will increase the opportunities (chances) for providers to achieve some of the points based measures during the initial Texas Rising Star assessment.  </t>
  </si>
  <si>
    <t xml:space="preserve">Extend indoor learning opportunities to the outdoor learning environment.  The outdoor learning environments will increase a child care facility's chances of achieving a higher Texas Rising Star star level status. </t>
  </si>
  <si>
    <t>Purchase tablets &amp; hot spots for Texas Rising Star &amp; quality staff to use when conducting Texas Rising Star assessments, mentoring, and site visits.</t>
  </si>
  <si>
    <t>4  Texas Rising Star and Board staff</t>
  </si>
  <si>
    <t>Help 30 Texas Rising Star centers to maintain their Texas Rising Star star level status.</t>
  </si>
  <si>
    <t>Purchase materials and equipment for newly certified providers and current providers who are reaching Texas Rising Star certification and working to maintain and reach higher levels of quality.</t>
  </si>
  <si>
    <t>Texas Rising Star Implementation and Improvement Grants- Grants will be awarded to programs actively working toward Texas Rising Star certification as well as 2-star programs to support an increase in quality rating. The grant awards playground equipment, classroom materials, and other developmental resources required for quality-rating certification, as well as resources for child development staff. 
Projected budget amount: $450,000</t>
  </si>
  <si>
    <t>55 Texas Rising Star 2-Star programs</t>
  </si>
  <si>
    <t xml:space="preserve">Bring in 10 new Texas Rising Star Rising Star sites in FY2022 and increase 20 current Texas Rising Star 2-star programs to a higher star level. </t>
  </si>
  <si>
    <t xml:space="preserve">Goal is to maintain participation in the Texas Rising Star Program and see the number of Texas Rising Star 4-star programs (currently 35) increase by the end of fiscal year 2022. </t>
  </si>
  <si>
    <t>Curriculum- We will offer to Texas Rising Star providers Frogstrret Curriculum, a comprehensive, research-based program that integrates instruction across all developmental domains. The curriculum will be available from infant to Pre-kindergarten in both Spanish and English. The curriculum will be awarded to providers who have expressed a need that is reflected in their assessments and relationship with their mentor. 
Projected budget amount: $300,000</t>
  </si>
  <si>
    <t xml:space="preserve">Frog Street is a TEA Approved Curriculum and therefor will assist programs with higher Texas Rising Star scores in Category 2 and 3. Will see an increase in Category 2 and 3 scores based on Annual Monitoring's once programs have fully implemented the Curriculum. </t>
  </si>
  <si>
    <t xml:space="preserve">Our goal is to encourage 50 different Early Learning Programs to attend one of our Workforce Solutions Capital Area First/Aid CPR Classes by offering an AED to those programs who attend. This will help ensure current Entry Level Designated programs remain eligible for Texas Rising Star and current Texas Rising Star Programs do not receive the Probation impact deficiency 746.1315 (First Aid and CPR Requirements).  </t>
  </si>
  <si>
    <t>Board will like to offer teachers in Texas Rising Star programs a one-time incentive bonus.  This incentive will be offered to teachers who have been with the program for at least 6 months and must been assessment during the most recent full assessment.  The amount will be based on 3 sliding scales:  years with the program, education level at the time of assessment, and teacher score in category 2.  
$300,000.00</t>
  </si>
  <si>
    <t>Board will like to offer certified providers who have been certified with the revised Texas Rising Star rules a one-time incentive.  This will apply to recertifications and initial assessments who certification took effect in BCY22 and BCY23.                                                                                                                           $245,000.00</t>
  </si>
  <si>
    <t xml:space="preserve">Board would like to offer programs who were in the initial certification process a one-time incentive for completing prior to the rule change.   This will apply for non-Texas Rising Star programs who complete their initial assessments within the first or second quarter of BCY23       </t>
  </si>
  <si>
    <t xml:space="preserve">This incentive will help programs complete the certification process before others programs who are now required to participate; these programs can help the Board explain the process of becoming Texas Rising Star as they began the process in 2022. </t>
  </si>
  <si>
    <t>This incentive will help teachers create the Workforce Registry account which will help assist them in tracking their education and training, guide them on their career path, allows staff to take their training clock hours with them when they transitions, and prevents them from losing hours in case of damages.  This will also assist Texas Rising Star staff when verifying staff qualification and increase validity.</t>
  </si>
  <si>
    <t>The Board will offer learning activities specific to the providers' needs based on survey responses at least four times a year to support providers in their development to increase Texas Rising Star enrollment.</t>
  </si>
  <si>
    <t xml:space="preserve">The goal is to increase Texas Rising Star enrollment by ten providers. Currently, Workforce Solutions Brazos Valley Board has 42 Texas Rising Star providers. </t>
  </si>
  <si>
    <t xml:space="preserve">The Mentor and Assessor will prepare providers who have expressed an interest in becoming Texas Rising Star through assessments and coaching practices. </t>
  </si>
  <si>
    <t xml:space="preserve">Increase the number of Texas Rising Star providers by preparing those providers who have expressed an interest in Texas Rising Star certification. </t>
  </si>
  <si>
    <t xml:space="preserve">To provide incentive to Texas Rising Star providers to support them maintaining  their Texas Rising Star status. </t>
  </si>
  <si>
    <t>The Texas Rising Star Mentor will provide coaching to Texas Rising Star providers to help increase Star Level performance.</t>
  </si>
  <si>
    <t>Partnership with Chamber of Commerce has far-reaching opportunity due to the number of Chamber Members, Business Owners. Our target population is the Owners of the Home Daycare and Centers that are not Texas Rising Star. Currently, we have 213 non-Texas Rising Star homes in the Borderplex area.</t>
  </si>
  <si>
    <t xml:space="preserve"> Survey of Non-Texas Rising Star Providers by a contracted outreach street team. This team will only contact those providers that are non-Texas Rising Star providers that are on our WSB rolls. The survey will ascertain why they are non-Texas Rising Star, how the providers can connect with Texas Rising Star early childhood initiative, what do the providers need to communicate to Texas Rising Star Mentors. What is their daily capacity? What is their current staffing and challenges? What is the interest in the shared Services model?</t>
  </si>
  <si>
    <t>There is an outreach opportunity of two hundred and thirteen or more Borderplex non-Texas Rising Star homes.  The implementation of more home and Center daycares in the  Borderplex region will become Texas Rising Star and eventually move forward to providing Early Childhood. Our goal is to understand and know the actual capacity and the challenges that region providers are having. Initiation of the shared services and Rise Up  Pilots are the outcomes that WSB envisions for the Borderplex area.</t>
  </si>
  <si>
    <t xml:space="preserve">Early Education Project Specialist to support Texas Rising Star expansion projects.
</t>
  </si>
  <si>
    <t xml:space="preserve">Estimated reach: 215 Non-Texas Rising Star daycares
Goal/Outcome: Get non-Texas Rising Star daycares interested in and planning on becoming a Texas Rising Star daycare </t>
  </si>
  <si>
    <t>1 year of start-up Texas Rising Star Level 4 employer site-based childcare services in rural area</t>
  </si>
  <si>
    <t xml:space="preserve">WSB website updates and QR codes are utilized as a part of the "easy application" marketing to all clients who want to obtain SIR and CCS Scholarship eligibility. Out reach to fill capacity slots for the  New Texas Rising Star Providers.  Support and incentives via the Texas Rising Star/mentoring  programing to support expansion of business and quality programmatic changes as capacity increases. </t>
  </si>
  <si>
    <t>Identify center needs and provide them with materials, equipment and training needed for Texas Rising Star certification.</t>
  </si>
  <si>
    <t>Capacity Initiative with Cura Cubby  for all Texas Rising Star providers that  in the Program. Every provider that is Texas Rising Star certified, Registered, License in the WSB will have access to  cura Cubby Tracking platform to show real-time daily the capacity of the provider, and indicate trends in the  childcare market with WSB providers. This will require the commitment to become Texas Rising Star Certified.  (CONTRACTED Provider)</t>
  </si>
  <si>
    <t>Purchase curriculum and/or assessment materials for Early Learning Programs (ELPs) who are working toward Texas Rising Star certification. Purchase of curriculum and/or assessment is based on a needs assessment by the Texas Rising Star mentor and ELP program administrator. Spending plan of up to $147,500</t>
  </si>
  <si>
    <t>Incentivize 4 ELPs  working toward Texas Rising Star certification and recruit 15 new ELPs to request Texas Rising Star certification</t>
  </si>
  <si>
    <t>Increase the number of Texas Rising Star certified ELPs in the Texas Panhandle</t>
  </si>
  <si>
    <t>Purchase learning materials and/or outdoor equipment for ELPs who are working toward Texas Rising Star certification.  Purchase of learning materials and/or outdoor equipment is based on a needs assessment by the Texas Rising Star mentor and ELP program administrator. Spending plan of up to $158,818</t>
  </si>
  <si>
    <t>Incentivize up to 15 ELPs to request Texas Rising Star initial certification</t>
  </si>
  <si>
    <t>Provide incentive bonuses to ELPs who receive their Texas Rising Star recertification visit, an SLE visit (or national accreditation visit) or their first AMV visit. Texas Rising Star ELPs are eligible for the bonus if they meet all four criteria: (1)maintain or exceed their Texas Rising Star star level; (2) all staff have a CLI Engage account; (3) all staff have a TECPDS account with current training year uploaded (4) ELP has not been on  SIA or probation within the previous six months of the assessment / monitoring / accreditation visit. Spending plan of up to $30,500</t>
  </si>
  <si>
    <t>Up to 34 Texas Rising Star certified ELPs</t>
  </si>
  <si>
    <t>Increase the number of Texas Rising Star ELPs who maintain or increase their Texas Rising Star star level certification</t>
  </si>
  <si>
    <t>Provide stipends  for staff who meet one or more of the following qualifications: (1) One year of successful employment with ELP and completion of ITLEG or PreK Guidelines training;  (2) all criteria in #1 plus an additional year of successful employment with ELP and receipt of CDA; (3) all criterial in #1 plus an additional year of successful employment with ELP and receive of A.S. in Child Development/ECE; (4) all criteria in either #2 or in #3 plus an additional year of successful employment with ELP Successful employment is determined by  ELP staff evaluation and recommendation. 
Criteria #3 and #4 are available to Texas Rising Star ELP administrators and criteria #1-4 are available to Texas Rising Star ELP child care staff.
Spending plan of up to $13,800</t>
  </si>
  <si>
    <t>Increase number of educated  ELP workforce to increase the number of Texas Rising Star ELPs who maintain certification</t>
  </si>
  <si>
    <t>Purchase learning materials and/or outdoor equipment for  Texas Rising Star certified ELPs who have been or are in the process of receiving their Texas Rising Star Recertification visit.  Purchase of learning materials and/or equipment is based on a CQIP goals developed by the Texas Rising Star mentor and ELP program administrator. Spending plan of up to $121,250</t>
  </si>
  <si>
    <t>up to 34 Texas Rising Star certified ELPs</t>
  </si>
  <si>
    <t xml:space="preserve">Initial process of recruitment by East Texas Workforce Texas Rising Star mentors will begin visiting CCS providers in the 14-county region. During our visit Directors will be given on boarding information and an overview of the Texas Rising Star process. Directors will also be given an invitation to regional training which will further advance their Texas Rising Star orientation. 
Recruitment and Outreach activities to expand the number of activities to the Texas Rising Star Program, include providing free quarterly training to all CCS providers in the 14-county region. Training will include: Texas Rising Star orientation presentations, breakdown of individualize category training included in the assessment, six hours of in person approved Child Care Licensing (CCL) training, door prizes distributed throughout the training and a follow-up recruitment email distributed through Texas Rising Star staff. 
An additional recruitment activity will include the sharing of the “CCS Provider Economic Package” which includes a wage subsidy program for Texas Rising Star Providers and Providers entering the Texas Rising Star system. 
Recruitment follow-up will include phone call from Workforce Solutions East Texas Texas Rising Star mentor to discuss any questions regarding the Texas Rising Star process.  Preceding the phone call, within three months the Texas Rising Star mentor will meet to complete self-assessment and submit interest form.  Upon completion of self-assessment and submission of interest form the ELP will receive $500.  The anticipated total cost of targeted recruitment and outreach activities will be $24,000. </t>
  </si>
  <si>
    <t xml:space="preserve">By providing planned targeted recruitment and outreach activities the east Texas workforce Texas Rising Star mentors foresee an increase number of Texas Rising Star Early Learning Programs (ELP) by 48 with 12 new ELP’s on boarded each quarter for the next twelve months.  </t>
  </si>
  <si>
    <t>Recruitment and outreach activities to expand the number of ELP’s in the 14-county region will include an initial startup incentive of $1,000. The $1,000 incentive is used to purchase items needed to improve quality for certification. In order to receive the incentive, programs are required to complete the following forms:  Texas Rising Star Screening Form for Licensed Center, Application for Texas Rising Star Recognition and the Facility Assessment Record Form. The program’s assigned mentor will assist with certification by assessing the center’s needs and creating goals for the program.  The mentor will work with the program following the Texas Rising Star guidelines and protocol until certification. 
$1000 per initial incentive = $48,000</t>
  </si>
  <si>
    <t xml:space="preserve">By providing the initial incentive WSET plans to increase the number of Texas Rising Star ELPs by 48 within 12 months; adding 4 program programs each quarter for a total of  48. </t>
  </si>
  <si>
    <t xml:space="preserve">WSET Strategies to help Texas Rising Star Providers succeed in meeting their goals in their individualized quality improvement plans by providing scholarships for staff attending trainings - to include registration fees, lodging and mileage. Provide additional CDA training courses based on  needs of program staff. </t>
  </si>
  <si>
    <t xml:space="preserve">Support providers in creating accounts and utilizing the Texas Trainer Registry. Provide incentive grants upon creation of initial account;  Equipment grants and resources to support providers in meeting their CQIPs and maintaining their Texas Rising Star certification. </t>
  </si>
  <si>
    <t>15 current eligible  non-Texas Rising Star providers.</t>
  </si>
  <si>
    <t xml:space="preserve">Increase the number of providers that receive initial Texas Rising Star certification within one year. Goal is at least 50% of targeted providers outreached will achieve certification.                                                </t>
  </si>
  <si>
    <t>51 current Texas Rising Star providers</t>
  </si>
  <si>
    <t xml:space="preserve">Maintain 51 Texas Rising Star providers who maintain or increase star level during recertification process. </t>
  </si>
  <si>
    <t>We plan to  offer a one-time incentive package to all Texas Rising Star Programs to support staff retention.  We estimate this will cost $1,044,150 (500 teachers x $3,000)</t>
  </si>
  <si>
    <t xml:space="preserve">348 Texas Rising Star child care staff </t>
  </si>
  <si>
    <t>Our goal is to increase staff retention of at least 500 Texas Rising Star child care staff and help keep reliable employees happy and loyal to the child care program.  We foresee this one time incentive will help boost morale, provide consistency and help keep highly skilled teachers.</t>
  </si>
  <si>
    <t>We plan to award approximately 30 new Texas Rising Star Programs by purchasing research-based curriculum for their program.    We estimate this will cost $312,753.</t>
  </si>
  <si>
    <t>43 Texas Rising Star Programs</t>
  </si>
  <si>
    <t>83 Texas Rising Star Programs</t>
  </si>
  <si>
    <t xml:space="preserve">$227,630 Texas Rising Star Outreach - Outreach events, material/supply/curriculum assistance based upon survey/checklist that will be developed. </t>
  </si>
  <si>
    <t xml:space="preserve">Increase the number of providers that submit an interest for Texas Rising Star accreditation and begin working with a Mentor/Coach.  </t>
  </si>
  <si>
    <t xml:space="preserve">$25,000 Staff Incentives - Staff will receive incentives after a Texas Rising Star assessment visit depending on the star level achieved and their classroom score. </t>
  </si>
  <si>
    <t>Increase the number of  Texas Rising Star providers.</t>
  </si>
  <si>
    <t>WSNCT will provide grants for classroom equipment and materials tiered by the Early Learning Programs' star rating after their Texas Rising Star assessment.  Early Learning Programs will order pre-selected items from a specified vendor(s) to enhance their indoor and outdoor learning environments</t>
  </si>
  <si>
    <t>WSNCT plans to recruit and assess 27 Early Learning Programs into the Texas Rising Star Program</t>
  </si>
  <si>
    <t>113 Texas Rising Star Early Learning Programs</t>
  </si>
  <si>
    <t>WSNCT plans to retain 113 current  Texas Rising Star Early Learning Programs and incentivize 30 Texas Rising Star Early Learning Programs to increase their Texas Rising Star star rating from the 2-star or 3-star level.</t>
  </si>
  <si>
    <t>WSNCT will use the wage supplements payments as a way to track the number of participants who achieve an educational milestone through use of a WSNCT-sponsored program. Texas Rising Star Mentors will also track success through completion of goals in the Early Learning Program's CQIP in CLI Engage.</t>
  </si>
  <si>
    <t>Workforce Solutions for North Central Texas (WSNCT) will provide grants for classroom equipment and materials tiered by the Early Learning Programs star rating after their Texas Rising Star assessment.  Early Learning Programs will order pre-selected items from a specified vendor(s) to enhance their indoor and outdoor learning environments.</t>
  </si>
  <si>
    <t xml:space="preserve">Employee data will be collected from each Texas Rising Star provider at the 6 month mark and again at one year before remittance of additional incentive payments. Our goal is that 90% of the employees that receive the initial incentive payment would retain employment and receive both additional incentive payments at the 6-month and 1-year marks.  </t>
  </si>
  <si>
    <t xml:space="preserve">Provide stipends  for staff who meet one or more of the following qualifications: (1) One year of successful employment with ELP and completion of ITLEG or PreK Guidelines training;  (2) all criteria in #1 plus an additional year of successful employment with ELP and receipt of CDA; (3) all criterial in #1 plus an additional year of successful employment with ELP and receive of A.S. in Child Development/ECE; (4) all criteria in either #2 or in #3 plus an additional year of successful employment with ELP Successful employment is determined by  ELP staff evaluation and recommendation. 
Criteria #3 and #4 are available to Texas Rising Star ELP administrators and criteria #1-4 are available to Texas Rising Star ELP child care staff.
Spending plan of up to $13,800
</t>
  </si>
  <si>
    <t>To provide Loyalty and sign on incentives to current Texas Rising Star providers.                                                                                                 Loyalty incentive: to current employees who have worked through the Pandemic to keep the Texas Rising Star program commitment $500.00 at time of program initiation, $500.00 - 3 months after initiation.   $1,000 per 125 staff = $125,000                                  
Sign on incentive: $500.00 after 3 consecutive months of employment and $500.00 after 6 consecutive months  employment at the same Early Learning Program. 
$1,000 per 340 staff = $340,000</t>
  </si>
  <si>
    <t xml:space="preserve">Increase by 10% the number of new Texas Rising Star providers and increase the current Texas Rising Star 2 - 3 Star providers to a higher level </t>
  </si>
  <si>
    <t>Rural Capital will continue to provide the FrogStreet Curriculum imbedded with Conscious Discipline to new Texas Rising Star providers, supplement current  Texas Rising Star providers using FrogStreet curriculum with update Pre_K 2020  and will replace well used and worn curriculum.  
Planned expenditures:  $170,523</t>
  </si>
  <si>
    <t xml:space="preserve">Increase by 10% the Star level of new and current Texas Rising Star providers in Category 2 Interactions and/or in Category 3 Program Management - Curriculum Support </t>
  </si>
  <si>
    <t>Provide the updated Frog Street Pre-K 2020 to 20 Texas Rising Star Providers who request for the updated Curriculum. Any additional funds could also go here, as requests would likely be closer to 30-40 kits. Each kit is $4,950 plus shipping.
Planned expenditures:  $87,920</t>
  </si>
  <si>
    <t xml:space="preserve">Number of Texas Rising Star providers who receive the updated curriculum. </t>
  </si>
  <si>
    <t>Texas Rising Star certification for all current and new Texas Rising Star providers will result in additional paid holidays depending on star level obtained. 
No monetary value on this activity.</t>
  </si>
  <si>
    <t>Increase in the number of providers that are interested in becoming Texas Rising Star and the incentive to current Texas Rising Star providers to increase and/or maintain current star level .</t>
  </si>
  <si>
    <t>Providing quarterly trainings for First Aid/CPR at no cost to Texas Rising Star provider staff. Provide each Texas Rising Star provider with a predetermined amount of reimbursement for fingerprinting/background checks dependent on licensing capacity and star level obtained. 
Approximate monetary expenditures $20,000-$30,000</t>
  </si>
  <si>
    <t>Repurpose the capitol used to maintain current staffing levels for Texas Rising Star providers to be able to increase and/or maintain currently star level.</t>
  </si>
  <si>
    <t>Provide predetermined outdoor equipment to each current Texas Rising Star facility and those beginning the process to be able to aid in providers reaching Texas Rising Star status, or to maintain or enhance their current Texas Rising Star status. 
Approximate monetary expenditures $200,000-$300,000</t>
  </si>
  <si>
    <t>Provide each Texas Rising Star provider with a predetermined amount of reimbursement for incentives paid to staff upon completion of certification, dependent on licensing capacity and star level obtained. 
Approximate monetary expenditures $100,000-$150,000</t>
  </si>
  <si>
    <t>Increase in the number of providers that are currently interested in advancing to a full Texas Rising Star certification.</t>
  </si>
  <si>
    <t>Provide school-age curriculum to all onboarded CCS provider facilities that provide only afterschool care to assist them in completing full Texas Rising Star certification.                                                                                                       Approximate monetary expenditures $70,000-$100,000</t>
  </si>
  <si>
    <t xml:space="preserve">WSST plans to develop an incentive program for early childhood professionals who work for Texas Rising Star providers  with priority and enhancement given to the following areas: rural areas, home-based providers,  providers offering care during non-traditional hours and providers with lower teacher/child ratios. These one-time incentives are geared to ensure that the early childhood professional's that are trained throughout the Texas Rising Star model remain within the program. End of year one time bonuses will promote staff retention and incentivize current and newly certified Texas Rising Star providers. This will promote the continuity of care for the children, offering quality care by the same early childhood professional. </t>
  </si>
  <si>
    <t xml:space="preserve">336 Texas Rising Star Staff Members </t>
  </si>
  <si>
    <t>115 participants consisting  of current Texas Rising Star and Non-Texas Rising Star Program Directors and owners</t>
  </si>
  <si>
    <t xml:space="preserve">To help Texas Rising Star classroom Teachers succeed in meeting their CQIP goals.  Trainings and curriculum will help support this, providing approximately 1520 children with age appropriate activities and interactions. </t>
  </si>
  <si>
    <t>Sending Texas Rising Star teachers to Lamar Institute of Technology for a CDA class.That coursework provided by LIT and the support services that we provide (mentoring, additional professional development, curriculum) will provide the encouragement and skills needed to further their career. This year, with LIT, we will have students attend a new revised CDA curriculum that will give them 16 college hours when the class in completed We will utilize T.E.A.C.H. scholarships through the TWC grant with TAEYC to pay for the actual CDA certification and a portion of their education to work towards their Associates and Bachelor’s Degree.</t>
  </si>
  <si>
    <t>20 Texas Rising Star Early Childhood Educators</t>
  </si>
  <si>
    <t>The goal is to help Texas Rising Star providers to increase their scores in Category #1-Staff Qualifications. We will provide the CDA student an incentive for getting their CDA</t>
  </si>
  <si>
    <t>Materials and equipment may be needed as a child care provider begins their path to Texas Rising Star assessment. The mentors along with the child care Director will agree upon what the need is. The list below is an example of the items that may be purchased:                                                                                                                                                                                        •Classroom curriculum  
• Classroom equipment such as rugs, shelves etc.
•	Educational manipulatives, books, etc.
•	Outdoor play materials</t>
  </si>
  <si>
    <t xml:space="preserve">  We will be purchasing interactive learning tables and tablets for Texas Rising Star Early Learning Program. The technology system is built to measure and promote growth and development across the seven learning domains (social emotional, cognitive, language/communication, literacy, math, science &amp; technology, social studies, and physical.)  It delivers real-time child data to inform daily individualized instruction and provides evidence for developmentally appropriate assessment systems.  Educational gain can be identified after the use of the technology.  For instance, it combines ongoing formative assessment and foundational skills development in an adaptive program with strong teacher support aimed to increase the utilization of data-driven instruction while lessening the burden on teachers.  </t>
  </si>
  <si>
    <t>5 Texas Rising Star Early Learning Programs</t>
  </si>
  <si>
    <t xml:space="preserve">The goal is to help Texas Rising Star Early Learning Program to increase their scores in Category #4-Indoor/Outdoor Learning Environments.Teachers can ensure each child is working toward their individual goals and milestones through the entry and exit assessment at the beginning and end of the year.  The assessments provide teachers with a clear view of children’s skill levels at a moment in time across four domains: language and communication, literacy, mathematics, and social emotional learning. This provides with actionable data on the Insights dashboard in a short amount of time. Data from these Check-Ups is used to create the Growth Report for teachers and mentors to review and implement strategies. </t>
  </si>
  <si>
    <t xml:space="preserve">LENA's partnerships team works with an organization to create an individualized program agreement and implementation plan.Over the course of a 10-week sequence LENA technology captures each child's interactions, automatically creating reports used during coaching sessions.LENA provides individualized impact reporting and sets the organization up for continued success in their next LENA Grow sequence. Goals of the program are increasing child interactions through literacy.LENA technology measures talk with children, which is a critical factor in early brain development. The Lena Grow program assist ELPs increasing the level of quality in interactions and communication which meets required measures of Texas Rising Star. This project comes with reporting of the teacher and child language interactions. It will provide the information on improvement areas, and we will mentor the teacher and schedule professional development if needed. Our benchmark is a 10% increase in classroom language engagement over the year.    </t>
  </si>
  <si>
    <t xml:space="preserve">The professional development opportunities are identified through Mentor and provider feedback on what is needed to align back to the Texas Rising Star goals. We will provide 72 hours or more of professional development opportunities throughout the year. The trainings for Early Learning Programs are designed to build and increase the knowledge base of Texas Rising Star Early Childhood Educators. The trainings provide Early Childhood Educators with an opportunity to explore research-based strategies to effectively implement in their Early Learning Program. </t>
  </si>
  <si>
    <t>The goals is to help with all Texas Rising Star categories.The training will give recently hired Early Childhood Educators an opportunity to explore research-based strategies to effectively implement reading aloud and embrace the joy of literacy among children. Frog Street provides engaging and interactive professional development programs designed to both motivate and educate. Early Childhood Educators who participate will engage in activities and strategies to apply knowledge using Frog Street lessons to strengthen their instruction.  This will be measured by 1) gained knowledge through  pre &amp; post surveys, 2) Mentor observation of strategy implementation and 3) increased classroom quality. 
The impact of the training will be measured by the Frog Street Curriculum AIM Observational Assessment. The AIM Observational Assessment is an easy-to-use birth to age five assessment solution designed to support teachers in making data-driven instructional decisions to guide children toward kindergarten readiness. Teachers can focus on understanding where children are developmentally and deliver instruction to achieve kindergarten readiness</t>
  </si>
  <si>
    <t xml:space="preserve">Qualifying Texas Rising Star professionals will be given the opportunity to participate in a wage supplementation pilot project.  </t>
  </si>
  <si>
    <t>Approximately 1500 Texas Rising Star Professionals</t>
  </si>
  <si>
    <t>Approximately 190 early learning programs and 1500 Texas Rising Star professionals</t>
  </si>
  <si>
    <t>Conduct walk-thru at prospective Texas Rising Star facilities to determine areas of concern/need/make a plan for classroom design and identify any teacher/director concerns.
Make a plan with each provider to determine outstanding needs for developmental resources that might assist with Texas Rising Star preparation.
Offer mentoring activities at centers (up to 20 hours each) and homes (up to 10 hours each). 
Conduct initial assessments at prospective facilities once the Mentor has determined the facility/homes readiness. $35,600</t>
  </si>
  <si>
    <t>Increased amount of Texas Rising Star facilities in the Texoma Board area by two, going from 12 to 14.</t>
  </si>
  <si>
    <t>Offering Texas Rising Star information sessions to encourage Texas Rising Star pursuit.</t>
  </si>
  <si>
    <t>Increase the number of Texas Rising Star accredited facilities.</t>
  </si>
  <si>
    <t>Offer incentives to newly certified Texas Rising Star providers and current Texas Rising Star facilities to assist them in maintaining (or improving) their current Texas Rising Star star level. 
$37,500</t>
  </si>
  <si>
    <t>Newly certified = Up to 4 centers and 2 homes potentially.
Current certified = Up to 13 Texas Rising Star centers</t>
  </si>
  <si>
    <t>Offer Texas Rising Star accredited facilities a Child Care Quality Reimbursement grant to assist them in improving their available developmental resources/equipment. Improve the quality of care offered at the center/home by offering new resources to assist providers in meeting the children's ever-changing needs.
lowered from $59,529 to $54,529 to add new activity</t>
  </si>
  <si>
    <t>Up to 13 current Texas Rising Star facilities.</t>
  </si>
  <si>
    <t>Review of assessment conducted for providers that recently went through the assessment process under the new Texas Rising Star Guidelines. Review of TA reports showing a score of 2 or less.
Offer incentives to both populations (centers/homes) if CQIP goals are successfully obtained. $38,000</t>
  </si>
  <si>
    <t>Director/Mentor focused CQIP goal discussions for Texas Rising Star prospect at facilities/homes. 
Offer incentives to both populations (centers/homes) if CQIP goals are successfully obtained. $38,000</t>
  </si>
  <si>
    <t>Offer monthly trainings to Texas Rising Star providers on current child development information.</t>
  </si>
  <si>
    <t>40 existing Texas Rising Star providers 
3  CCS providers /new Texas Rising Star applicants</t>
  </si>
  <si>
    <t>The Board plans to outreach 50% of subsidy providers not currently participating in Texas Rising Star, whose Texas Rising Star screening form indicates they are eligible to participate in Texas Rising Star, and conduct facilitated self-assessments to determine whether they may be certified.  
Board plans to identify and recruit a minimum of 3 CCS providers to engage in the Texas Rising Star certification process and achieve a minimum 2-Star Texas Rising Star certification.  These new Texas Rising Star providers will be eligible for incentives based on their assessment score and other factors such as location, type of care, and the provision of night/weekend care.
Increased amount to $106, 467.</t>
  </si>
  <si>
    <t xml:space="preserve">Increase the number of providers that attain Texas Rising Star certification by 10. </t>
  </si>
  <si>
    <t xml:space="preserve">The Board plans to disburse incentives to existing Texas Rising Star providers based on Texas Rising Star assessment results.  Incentive amounts will be awarded based on the star level achieved.  Additional incentives will be awarded based on the following criteria:  number of years employed, education level, location in a rural county, home based care, and the provision of night/weekend care.
Board expects to incentivize 40 existing Texas Rising Star providers to maintain Texas Rising Star status, as well as incentivize 3 CCS providers to apply for and successfully achieve Texas Rising Star certification.
Decreased amount to $215,700.00  </t>
  </si>
  <si>
    <t xml:space="preserve">1) Increase by 7 the number of Texas Rising Star providers who reach higher levels of quality by achieving a higher star level certification at their assessment or through a Star Level Evaluation;
2) Increase by 2 the number of Texas Rising Star providers who are either located in a rural county, are home-based providers, or who offer night and/or weekend care.
</t>
  </si>
  <si>
    <t>Offer facilities working on obtaining Texas Rising Star accreditation a Texas Rising Star Support Reimbursement Grant to assist them in improving their available developmental resources/equipment that should assist in meeting Texas Rising Star Measures (specific to outdoor environment, diverse cultural items, etc.)</t>
  </si>
  <si>
    <t>Provide a lunch and learn meeting once a month for Texas Rising Star Early Learning Programs and non-Texas Rising Star providers, to share the benefits Texas Rising Star and build strong lasting partneships.
No cost associated with this activity.</t>
  </si>
  <si>
    <t>We recuit CCCS providers to become Texas Rising Star providers and provide TWC and CCS updates to  both groups.  Identiy, discuss, document and assess best practices for increasing quality in the early learning enviornment.</t>
  </si>
  <si>
    <t xml:space="preserve"> 30 Non-Texas Rising Star Providers in a 2-year span. 
14 current 4-star providers.</t>
  </si>
  <si>
    <t xml:space="preserve">19 providers
(9 current 4 star programs, 10 current 3 star programs and approximately 1520 children will be impacted)  </t>
  </si>
  <si>
    <t xml:space="preserve">WSST Texas Rising Star team outreaches and recruits all subsidy providers not currently participating in Texas Rising Star and conducts facilitated self-assessments to determine if they can be certified. Texas Rising Star team will invite identified/assessed providers to participate in a bi-monthly Super Saturday; which consists of a series of activities to enroll and kickstart the Texas Rising Star certification process. The events helps address the requirements for becoming Texas Rising Star certified.  The goal is to engage a total of 30 new providers within a 2-year span. Additionally, WSST Texas Rising Star team plans to develop a mentorship program with 14 current 4-Star providers who will join the series and participate in guided activities, share testimonials, benefits  and personal experiences with the Texas Rising Star program.  The reach and impact of the Super Saturday's would have impact on 30 newly certified Texas Rising Star providers over a 2 year span, as well as collaborating with 14 current Texas Rising Star providers with 4 Star Status.
Approximate materials cost $1500 per year, total of $3,000 for a span of 2 years  </t>
  </si>
  <si>
    <t xml:space="preserve">Increase the numbers of non-Texas Rising Star providers for a total of 30 newly certified programs, at a minimum,  Two-Star Status within 2 years.  Work with 14 current 4-star providers with a  goal of maintaining their Four-Star level certification </t>
  </si>
  <si>
    <t>WSST plans to develop an incentive program for early childhood professionals who work for Texas Rising Star providers  with priority and enhancement given to the following areas: rural areas, home-based providers,  providers offering care during non-traditional hours and providers with lower teacher/child ratios. These one-time incentives are geared to ensure that the early childhood professional's that are trained throughout the Texas Rising Star model remain within the program. End of year one time bonuses will promote staff retention and incentivize current and newly certified Texas Rising Star providers. This will promote the continuity of care for the children, offering quality care by the same early childhood professional. 
total of $315,000</t>
  </si>
  <si>
    <t>To retain and incentivize current and newly certified Texas Rising Star  early childhood professional to attain/sustain higher levels of quality over a two year span. 
Total of 420 early childhood professionals</t>
  </si>
  <si>
    <t xml:space="preserve">To provide 115 program directors with professional development specifically focused on enhancing business practices. </t>
  </si>
  <si>
    <t>Provide Professional Development on a quarterly basis from TECPDS trainers in the related field of Early Child Care business practices; specifically to reduce their operational costs, as well as assisting them with challenges in obtaining or retaining their Texas Rising Star certification and improving enrollment efficiencies.  WSST will acquire 6 TECPDS trainers within a 2 year span.  The reach and impact of this would be for all Texas Rising Star and non-Texas Rising Star programs to attain new techniques and skills to enhance their businesses. 
Approximately $6,000 per year,  total $12,000 in a 2 year span.</t>
  </si>
  <si>
    <t>Provide a computer tablet to all CCS providers who are coming onboard with Texas Rising Star to assist providers in stregthening their business practices in relation to Texas Rising Star.  current Texas Rising Star providers already have a tablet                                                                                             Approximate monetary expenditures $50,000-$70,000</t>
  </si>
  <si>
    <t xml:space="preserve">101 providers </t>
  </si>
  <si>
    <t>40 afterschool-only providers</t>
  </si>
  <si>
    <t xml:space="preserve">35 providers </t>
  </si>
  <si>
    <t>30 providers</t>
  </si>
  <si>
    <t xml:space="preserve">at least 20 Texas Rising Star providers </t>
  </si>
  <si>
    <t xml:space="preserve">Anticipate 625 personnel </t>
  </si>
  <si>
    <t>Workforce Retention Stipends (with average of $656.76 stipend) for Teachers and Other Personnel for Early Learning Programs contracted with Rural Capital and residing within Rural Capital.  
Planned expenditures:  $410,475</t>
  </si>
  <si>
    <t>Approximately 125 current employees in 10 Texas Rising Star centers for Loyalty incentives.  
340 employees for sign on incentives.</t>
  </si>
  <si>
    <t>15 ELPs to request Texas Rising Star initial certification</t>
  </si>
  <si>
    <t>4 ELPs  working toward Texas Rising Star certification and 15 new ELPs to request Texas Rising Star certification</t>
  </si>
  <si>
    <t>Purchase learning materials and/or outdoor equipment for  Texas Rising Star certified ELPs who have been or are in the process of receiving their Texas Rising Star Recertification visit.  Purchase of learning materials and/or equipment is based on a CQIP goals developed by the Texas Rising Star mentor and ELP program administrator. 
Spending plan of up to $121,250</t>
  </si>
  <si>
    <t>Provide incentive bonuses to ELPs who receive their Texas Rising Star recertification visit, an SLE visit (or national accreditation visit) or their first AMV visit. Texas Rising Star ELPs are eligible for the bonus if they meet all four criteria: (1)maintain or exceed their Texas Rising Star star level; (2) all staff have a CLI Engage account; (3) all staff have a TECPDS account with current training year uploaded (4) ELP has not been on  SIA or probation within the previous six months of the assessment / monitoring / accreditation visit. 
Spending plan of up to $30,500</t>
  </si>
  <si>
    <t>Purchase learning materials and/or outdoor equipment for ELPs who are working toward Texas Rising Star certification.  Purchase of learning materials and/or outdoor equipment is based on a needs assessment by the Texas Rising Star mentor and ELP program administrator. 
Spending plan of up to $158,818</t>
  </si>
  <si>
    <t>Purchase curriculum and/or assessment materials for Early Learning Programs (ELPs) who are working toward Texas Rising Star certification. Purchase of curriculum and/or assessment is based on a needs assessment by the Texas Rising Star mentor and ELP program administrator. 
Spending plan of up to $147,500</t>
  </si>
  <si>
    <t>250-300 teachers/staff</t>
  </si>
  <si>
    <t>Planned activities include 3 incentive payments for all Texas Rising Star staff to promote staff retention. Each Texas Rising Star staff member will receive an initial incentive payment based on years of service. At 6 months, the employee will receive a second incentive payment if still employed. Finally a third incentive payment will be distributed to those employees that are still employed at the one-year mark. Additionally we will provide the 3 incentive payments to any newly hired staff that are hired within 6 months of the initial incentive payment, limited to 3 staff members per center.  
Total cost = $215,759.00.</t>
  </si>
  <si>
    <t xml:space="preserve">27 non-certified  Early Learning Programs </t>
  </si>
  <si>
    <t>17 Apprentices</t>
  </si>
  <si>
    <t xml:space="preserve">WSNCT will provide $1,000 wage supplements to individuals who achieve an educational milestone in the field of Early Childhood Education or Child Development. These milestones include completion of programs such as a CDA Credential, Director's Credential, or obtaining a college degree in Education or Child Development. </t>
  </si>
  <si>
    <t>9 teachers/staff</t>
  </si>
  <si>
    <t>1,000 teachers/staff</t>
  </si>
  <si>
    <t>WSNCT plans to retain 113 current  Texas Rising Star Early Learning Programs and incentivize 30 Texas Rising Star Early Learning Programs to increase their Texas Rising Star star rating from the Two-Star or Three-Star level.</t>
  </si>
  <si>
    <t>Recruit eligible non-Texas Rising Star provider to become Texas Rising Star. Provide incentive award and mentoring/coaching to participating providers.  Purchase annual memberships for Child Care Tools for providers to maximize time and resources, access negotiating discounts at leading vendors, and deliver high quality programming and build financially strong businesses. 
Planned expenditures $82,500</t>
  </si>
  <si>
    <t>Award existing certified and current Texas Rising Star providers based on their licensed capacity and star level assessment outcome.   Incentives would include indoor/outdoor materials and equipment and/or financial incentives for staff bonuses to incent and support staff retention. 
Planned expenditures $304,150.</t>
  </si>
  <si>
    <t>1,300 Directors and teachers</t>
  </si>
  <si>
    <t>5,600 Directors and teachers</t>
  </si>
  <si>
    <t>All Providers</t>
  </si>
  <si>
    <r>
      <t xml:space="preserve">Our goal is for programs to strive to achieve a Three- or Four-Star certification. In addition to sustaining higher levels of quality this will promote staff retention. </t>
    </r>
    <r>
      <rPr>
        <b/>
        <sz val="14"/>
        <color rgb="FFFF0000"/>
        <rFont val="Calibri"/>
        <family val="2"/>
        <scheme val="minor"/>
      </rPr>
      <t xml:space="preserve">           </t>
    </r>
    <r>
      <rPr>
        <sz val="14"/>
        <color theme="1"/>
        <rFont val="Calibri"/>
        <family val="2"/>
        <scheme val="minor"/>
      </rPr>
      <t xml:space="preserve">                                                          </t>
    </r>
  </si>
  <si>
    <t xml:space="preserve">By providing “CCS Provider Economic Package” ELPs will be able to plan a sustainable budget to maintain salary increase. 
</t>
  </si>
  <si>
    <r>
      <t xml:space="preserve">Provide salary increases based on the child care programs sustainable budget to increase staff retention within the 14-county region. This “CCS Provider Economic Package” will assist programs with providing formal supports to staff giving financial compensation, which encourages staff retention.
</t>
    </r>
    <r>
      <rPr>
        <b/>
        <sz val="14"/>
        <color theme="1"/>
        <rFont val="Calibri"/>
        <family val="2"/>
        <scheme val="minor"/>
      </rPr>
      <t>Activity 1: Salary Raise Increase</t>
    </r>
    <r>
      <rPr>
        <sz val="14"/>
        <color theme="1"/>
        <rFont val="Calibri"/>
        <family val="2"/>
        <scheme val="minor"/>
      </rPr>
      <t xml:space="preserve">
.25 salary raise increase per hour to 500 employees over 3 quarters (see chart below).
Total estimated cost of salary raise increase for East Texas Workforce Solutions Texas Rising Star Program – $140,000
</t>
    </r>
    <r>
      <rPr>
        <b/>
        <sz val="14"/>
        <color theme="1"/>
        <rFont val="Calibri"/>
        <family val="2"/>
        <scheme val="minor"/>
      </rPr>
      <t>Quarter 1</t>
    </r>
    <r>
      <rPr>
        <sz val="14"/>
        <color theme="1"/>
        <rFont val="Calibri"/>
        <family val="2"/>
        <scheme val="minor"/>
      </rPr>
      <t xml:space="preserve">
$.25 raise per hour increase x 40 hour work week = $10.00 paycheck increase per employee / $10.00 increase x 500 employees = $5,000.00 paycheck increase for 1 week / $5,000.00 increase x 3 weeks = $15,000.00 paycheck increase for 1 month
$15,000.00 increase x 3 months (1st quarter) = $45,000.00 for 1st quarter pay increase to 500 employees
ELP will be accountable for week 4 salary increase for each month of 1st quarter
</t>
    </r>
    <r>
      <rPr>
        <b/>
        <sz val="14"/>
        <color theme="1"/>
        <rFont val="Calibri"/>
        <family val="2"/>
        <scheme val="minor"/>
      </rPr>
      <t>Quarter 2</t>
    </r>
    <r>
      <rPr>
        <sz val="14"/>
        <color theme="1"/>
        <rFont val="Calibri"/>
        <family val="2"/>
        <scheme val="minor"/>
      </rPr>
      <t xml:space="preserve">
$.25 raise increase x 40 hours work week = $10.00 paycheck increase per employee / $10.00 increase x 500 employees = $5,000.00 paycheck increase for 1 week / $5,000.00 increase x 2 weeks = $10,000.00 paycheck increase for 1 month 
$10,000.00 increase x 3 months (2nd quarter) = $30,000.00 for 2nd quarter pay increase to 500 employees
ELP will be accountable for weeks 3 and 4 salary increase for each month of 2nd quarter 
</t>
    </r>
    <r>
      <rPr>
        <b/>
        <sz val="14"/>
        <color theme="1"/>
        <rFont val="Calibri"/>
        <family val="2"/>
        <scheme val="minor"/>
      </rPr>
      <t>Quarter 3</t>
    </r>
    <r>
      <rPr>
        <sz val="14"/>
        <color theme="1"/>
        <rFont val="Calibri"/>
        <family val="2"/>
        <scheme val="minor"/>
      </rPr>
      <t xml:space="preserve">
$.25 raise increase x 40 hours work week = $10.00 paycheck increase per employee / $10.00 increase x 500 employees = $5,000.00 paycheck increase for 1 week / $5,000.00 increase x 1 week = $5,000.00 paycheck increase for 1 month
$5,000.00 increase x 3 months (3rd quarter) = $15,000.00 for 3rd quarter pay increase to 500 employees
ELP will be accountable for weeks 2, 3 and 4 salary increase for each month of 3rd quarter 
</t>
    </r>
    <r>
      <rPr>
        <b/>
        <sz val="14"/>
        <color theme="1"/>
        <rFont val="Calibri"/>
        <family val="2"/>
        <scheme val="minor"/>
      </rPr>
      <t>Quarter 4</t>
    </r>
    <r>
      <rPr>
        <sz val="14"/>
        <color theme="1"/>
        <rFont val="Calibri"/>
        <family val="2"/>
        <scheme val="minor"/>
      </rPr>
      <t xml:space="preserve">
ELP will be accountable for complete salary increase for all of 4th quarter
                                                                                                                                                         </t>
    </r>
  </si>
  <si>
    <r>
      <t>Quarterly Staff Bonus  
For programs opting out of the salary increase their employees will receive a bonus at the end of each quarter totaling $200 over a 12 month period of time. Total estimated cost of quarterly bonus -</t>
    </r>
    <r>
      <rPr>
        <b/>
        <sz val="14"/>
        <color theme="1"/>
        <rFont val="Calibri"/>
        <family val="2"/>
        <scheme val="minor"/>
      </rPr>
      <t>$170,000</t>
    </r>
  </si>
  <si>
    <t>Provide training for Category 1 Director and Staff Qualification by purchasing annual training subscriptions from Prosolutions for each ELP’s staff members. 
Subscription Members receive:
•	Curriculum-based training designed to find solutions for your day-to-day challenges
•	Access to 100+ professional development training hours
•	Self-paced coursework available 24/7.
•	Ability for Director or administrator to manage access and add or remove staff as needed.
•	Quality online training courses developed by our curriculum experts.
•	Records management and reporting. Print professional development certificates (copies available for director).
•	IACET CEU credit at no extra cost.
•	Technical assistance and customer support.
Focus on popular Early Childhood Education (ECE) topics!
Child Growth and Development / Curriculum and Learning Environments / Diversity and Equity / Family and Community Partnerships / Healthy, Safety, and Nutrition /  Interactions and Guidance / Observation and Assessment / Professionalism and Leadership / Program Administration / Special Needs
WSET mentors will also set goals in areas where improvement is needed, implement action plans and reflect on progress with continuous coaching support. 
Prosolutions subscriptions total approximately $750 x 150 = $112,500</t>
  </si>
  <si>
    <t xml:space="preserve">Goal: Purchase shelving for Texas Rising Star centers/homes in need to help define learning centers as required by Texas Rising Star guidelines </t>
  </si>
  <si>
    <t xml:space="preserve">Goal: To provide an opportunity for training to child care providers in areas required by Child Care Licensing as well as time to collaborate with other providers across the state </t>
  </si>
  <si>
    <t xml:space="preserve">Goal: For children of all ages to experience and learn thru natural items that expand their outdoor learning thru science, discovery, reading, and math </t>
  </si>
  <si>
    <t xml:space="preserve">Goal: Provide curriculum to all new Texas Rising Star providers that aligns with the Texas Early Learning Guidelines, which includes formal assessments </t>
  </si>
  <si>
    <t xml:space="preserve">Goal: To provide training to child care providers in areas required by Child Care Licensing </t>
  </si>
  <si>
    <t xml:space="preserve">Goal: Provide a one time incentive to Texas Rising Star center/home staff to support longevity of employment during COVID </t>
  </si>
  <si>
    <t xml:space="preserve">Goal: Purchase other supplies needed for Texas Rising Star centers/homes to maintain or increase a star level </t>
  </si>
  <si>
    <t xml:space="preserve">Goal: Purchase a laminator to give providers the opportunity to have materials last longer in a classroom (ripped off wall/shelving etc.) </t>
  </si>
  <si>
    <t>All Child Care Centers/Homes</t>
  </si>
  <si>
    <t>Increasing the number of Texas Rising Star providers in Dallas County while working with current Texas Rising Star providers to maintain their Texas Rising Star status.
Increase Texas Rising Star providers by 20%
Increase Texas Rising Star Three- and Four-Star programs by 10%
Maintain 95% Texas Rising Star star level for Three- and Four-Star programs</t>
  </si>
  <si>
    <t>Increase the number of Three- and Four-Star Texas Rising Star certified programs by 10.</t>
  </si>
  <si>
    <t>Increase the number of providers who are Three-Star and help Four-Star providers in maintaining high quality programs; help with staff retention; provide incentives to staff to further their education.</t>
  </si>
  <si>
    <t>Increase the number of providers who are Three-Star and help Four-Star providers in maintaining high quality programs; help to support at-risk children and families</t>
  </si>
  <si>
    <t xml:space="preserve">Participate in the Texas AEYC RAISE project to provide incentives in the form of monetary rewards to those staff working inThree- and Four-Star Texas Rising Star programs; based on their status on the TECPDS career lattice; estimated cost is $436,770. </t>
  </si>
  <si>
    <t>51 Texas Rising Star Three- and Four-Star programs</t>
  </si>
  <si>
    <t>Early Learning Resources for Texas Rising Star Three- and Four-Star Providers. Providers often lack sufficient materials and equipment essential to a high-quality early learning environment. This project will award playground equipment, classroom materials, and other developmental resources required for maintaining quality-rating certification, as well as resources for child development staff. 
Projected budget amount:$107,335 (additional amount will be spent on this project through CCDF funding)</t>
  </si>
  <si>
    <t>30 programs</t>
  </si>
  <si>
    <t>120 programs</t>
  </si>
  <si>
    <t xml:space="preserve">This incentive will help programs who are progressing in the onboarding process and taking the steps to become certified by the end of 2023. The curriculum will assist program throughout three of the four categories. </t>
  </si>
  <si>
    <t>10 Non-Texas Rising Star Providers</t>
  </si>
  <si>
    <t>22-Texas Rising Star Interested Providers</t>
  </si>
  <si>
    <t xml:space="preserve">Provide incentives to newly certified and current providers that utilize SIR.  All providers will receive incentives if utulizing kids enrolled by SIR. 
Non - Texas Rising Star providers will receive a $2500 incentive.  
Texas Rising Star providers will receive $5,000 incentive </t>
  </si>
  <si>
    <t xml:space="preserve">20 Non - Texas Rising Star providers 
 20 Texas Rising Star providers  </t>
  </si>
  <si>
    <t xml:space="preserve">To provide incentive to Texas Rising Star providers to support them maintaining  their Texas Rising Star status. 
$1,000 for maintaining star status.  $2000 for increasing  non star status to star status. $2,000 for re-certification of star level. </t>
  </si>
  <si>
    <t>44 Texas Rising Star  providers</t>
  </si>
  <si>
    <t xml:space="preserve">Two-day Summer Childcare Conference to support directors and staff and invite business speakers and child care experts to a roundtable discussion on maintain businesses.  Invite local finance and business experts on maintaining centers with resources.  </t>
  </si>
  <si>
    <t xml:space="preserve">20 Childcare Directors and 85 staff </t>
  </si>
  <si>
    <t>33-Texas Rising Star Providers</t>
  </si>
  <si>
    <t>9 Four-Star Providers</t>
  </si>
  <si>
    <t xml:space="preserve">50 Texas Rising Star providers or interested providers </t>
  </si>
  <si>
    <t xml:space="preserve">The Texas Rising Star Mentor will provide coaching to Texas Rising Star providers to help maintain Four-Star level performance. </t>
  </si>
  <si>
    <t>The goal is for providers who are Four-Star level to maintain certification.</t>
  </si>
  <si>
    <t>The goal is to increase the number of providers that achieve the Four-Star level.</t>
  </si>
  <si>
    <t>213 Homes and Centers</t>
  </si>
  <si>
    <t>There is an outreach opportunity of two hundred and thirteen or more Borderplex non-Texas Rising Star homes.  The implementation of more home and Center daycares in the  Borderplex region will become Texas Rising Star and eventually move forward to providing Early Childhood. Our goal is to understand and know the actual capacity and the challenges that region providers are having. Initiation of the shared services and Rise Up  Pilots are the outcomes that WSB envisions for the Borderplex area.
Currently, Borderplex has 213  non- Texas Rising Star providers. The WSB goal is to possibly uncover more providers in the survey and door-to-door street team outreach.</t>
  </si>
  <si>
    <t>at least 213  non- Texas Rising Star providers</t>
  </si>
  <si>
    <t xml:space="preserve">
Currently, Borderplex has 213  non- Texas Rising Star providers. The WSB goal is to possibly uncover more providers in the survey and door-to-door street team outreach.</t>
  </si>
  <si>
    <t>Marketing Partnership with Local CCS Contractor and Avance Partnership targets non-Texas Rising Star providers at the grassroots level to facilitate Home and Center providers to become Texas Rising Star certified. Mentorship Program is concurrently performing  outreach to Texas Rising Star (CONTRACTED Provider)
Avance has been able to  recruit 20 non- Texas Rising Star providers  in 2.5 months. This contractor is working to increase more home daycare providers becoming Texas Rising Star. Our CCS campaign is marketing SIR and CCS concurrently.</t>
  </si>
  <si>
    <t>215 Non-Texas Rising Star programs</t>
  </si>
  <si>
    <t xml:space="preserve">Get non-Texas Rising Star daycares interested in and planning on becoming a Texas Rising Star daycare </t>
  </si>
  <si>
    <t>4 employers</t>
  </si>
  <si>
    <t xml:space="preserve">Work with employers to start up employer site-based childcare.  </t>
  </si>
  <si>
    <t>at least 84 SIR families</t>
  </si>
  <si>
    <t xml:space="preserve">Provide stipends  for staff who meet one or more of the following qualifications: (1) One year of successful employment with ELP and completion of ITLEG or PreK Guidelines training;  (2) all criteria in #1 plus an additional year of successful employment with ELP and receipt of CDA; (3) all criterial in #1 plus an additional year of successful employment with ELP and receive of A.S. in Child Development/ECE; (4) all criteria in either #2 or in #3 plus an additional year of successful employment with ELP Successful employment is determined by  ELP staff evaluation and recommendation. Spending plan of up to $25,000
FY 22 - 21 Texas Rising Star certified programs received stipends for 56 staff
</t>
  </si>
  <si>
    <t>Yes; 77% of providers receiving learning materials met and/or increased their Texas Rising Star star level certification</t>
  </si>
  <si>
    <t>Program: New Texas Rising Star Provider Incentives</t>
  </si>
  <si>
    <t>Purchase curriculum and/or assessment materials for Early Learning Programs (ELPs) who are working toward Texas Rising Star certification. Purchase of curriculum and/or assessment is based on a needs assessment by the Texas Rising Star mentor and ELP program administrator. Spending plan of up to $147,500
FY22 - 0
FY23 - 22 ELPs working towards Texas Rising Star certification $147,460.75</t>
  </si>
  <si>
    <t>Yes, we did increase the number of Texas Rising Star certified ELPs in the Texas Panhandle by seven (7) new programs between October 2022 and March 2023.</t>
  </si>
  <si>
    <t>Purchase learning materials and/or outdoor equipment for ELPs who are working toward Texas Rising Star certification.  Purchase of learning materials and/or outdoor equipment is based on a needs assessment by the Texas Rising Star mentor and ELP program administrator. Spending plan of up to $158,818
FY22 - 5 providers working toward initial Texas Rising Star certification $25,479.64
FY23 - 37 providers working toward initial Texas Rising Star certification $37,460.13
FY23 - 32 providers outdoor equipment working toward initial Texas Rising Star certification $71,849.53
FY23 - 9 providers Little Learners Tablets working toward inital Texas Rising Star certification $21,224.16</t>
  </si>
  <si>
    <t>Provide incentive bonuses to ELPs who receive their Texas Rising Star recertification visit, an SLE visit (or national accreditation visit) or their first AMV visit. Texas Rising Star ELPs are eligible for the bonus if they meet all four criteria: (1)maintain or exceed their Texas Rising Star star level; (2) all staff have a CLI Engage account; (3) all staff have a TECPDS account with current training year uploaded (4) ELP has not been on  SIA or probation within the previous six months of the assessment / monitoring / accreditation visit. Spending plan of up to $35,000
FY22 - 13 providers $24,000
FY23 - 3 providers $6,500</t>
  </si>
  <si>
    <t>Purchase learning materials and/or outdoor equipment for  Texas Rising Star certified ELPs who have been or are in the process of receiving their Texas Rising Star Recertification visit.  Purchase of learning materials and/or equipment is based on a CQIP goals developed by the Texas Rising Star mentor and ELP program administrator. Spending plan of up to $121,250
FY22 - 34 certified Texas Rising Star programs $73,240.33
FY23 - 9 certified Texas Rising Star programs $9,056.22
FY23 - 16 certified Texas Rising Star programs Litlle Learner Tablets $38,910.96</t>
  </si>
  <si>
    <t>Yes; 87% of providers receiving learning materials maintained/or increased their Texas Rising Star star level certification.</t>
  </si>
  <si>
    <t xml:space="preserve">Provide predetermined outdoor equipment to each current Texas Rising Star facility and those beginning the process to be able to aid in providers reaching Texas Rising Star status, or to maintain or enhance their current Texas Rising Star status. 
</t>
  </si>
  <si>
    <t>YES - Goal met - All CCS providers now have outdoor equipment that will assist them in meeting Texas Rising Star requirements during their Texas Rising Star certification or recertification.</t>
  </si>
  <si>
    <t xml:space="preserve">Provide each Texas Rising Star provider with a predetermined amount of reimbursement for incentives paid to staff upon completion of certification, dependent on licensing capacity and star level obtained. 
FY22 - 325 staff from 31 programs received incentives
FY23 - 26 staff from 1 program
</t>
  </si>
  <si>
    <t>Increase in the number of providers that are prepared to take on the additional requirements associated with the Texas Rising Star program.</t>
  </si>
  <si>
    <t>YES - Goal met - CCS will continue to fund newly assessed Texas Rising Star providers out of regular Quality monies to ensure that all CCS providers who complete Texas Rising Star certificaiton are eligible for this incentive for staff.</t>
  </si>
  <si>
    <t xml:space="preserve">Texas Rising Star certification for all current and new Texas Rising Star providers will result in additional paid holidays depending on star level obtained. 
</t>
  </si>
  <si>
    <t>YES - Goal met - all Texas Rising Star providers who wanted to, have been able to add additional holidays for staff trainings.</t>
  </si>
  <si>
    <t>Providing quarterly trainings for First Aid/CPR at no cost to Texas Rising Star provider staff. Provide each Texas Rising Star provider with a predetermined amount of reimbursement for fingerprinting/background checks dependent on licensing capacity and star level obtained. 
Approximate monetary expenditures $20,000-$30,000
FY22 - 84 staff from 14 programs received First Aid/CPR training
FY23 - 551 staff from 17 providers</t>
  </si>
  <si>
    <t>Repurpose the capitol used to maintain currently staffing levels for Texas Rising Star providers to be able to increase and/or maintain currently star level.</t>
  </si>
  <si>
    <t>YES - Goal met - all Texas Rising Star providers were given the opportunity to seek reimbursement for these expenditures.</t>
  </si>
  <si>
    <t xml:space="preserve">Provide a computer tablet to all CCS providers who are coming onboard with Texas Rising Star to assist providers in stregthening their business practices in relation to Texas Rising Star.       
</t>
  </si>
  <si>
    <t>To provide all providers with the technology needed to support their quest to become fully certified with the Texas Rising Star program.</t>
  </si>
  <si>
    <t>YES - Goal met - all CCS providers now have the technology needed to assist them in full Texas Rising Star certification.</t>
  </si>
  <si>
    <t xml:space="preserve">Provide school-age curriculum to all onboarded CCS provider facilities that provide only afterschool care to assist them in completing full Texas Rising Star certification.      </t>
  </si>
  <si>
    <t>YES - Goal met - all CCS providers who provide afterschool only care have received curriculum needed to assist them in full Texas Rising Star certification.</t>
  </si>
  <si>
    <t xml:space="preserve">Incentive payments for all Texas Rising Star staff to promote staff retention. Each Texas Rising Star staff member  received an initial incentive payment based on years of service.  
24  Texas Rising Star Providers received staff retention incentives for 313 staff members in April 2022.
</t>
  </si>
  <si>
    <t xml:space="preserve">Incentive payments for all Texas Rising Star staff to promote staff retention. Each Texas Rising Star staff member  received a second incentive payment based on years of service.  
221 Staff from 24 Texas Rising Star providers received incentives in October 2022 (dupicated number)
</t>
  </si>
  <si>
    <t xml:space="preserve">Incentive payments for all Texas Rising Star staff to promote staff retention. Each Texas Rising Star staff member  received a third incentive payment based on years of service.  
202 staff from 24 Texas Rising Star providers received incentives in February 2023 (duplicated number)
</t>
  </si>
  <si>
    <t>WSNCT will provide curriculum for Texas Rising Star Early Learning Programs who, based off of their assessment results, are in need of curriculum enhancements.</t>
  </si>
  <si>
    <t>WSNCT plans to increase the Texas Rising Star scores for Category 3 for measures related to curriculum and lesson planning for 30 Texas Rising Star Early Learning Programs. Texas Rising Star Mentors will track progress through the Program's Continuous Quality Improvement Plan (CQIP) in CLI Engage for 30 Texas Rising Star Early Learning Programs.  Success will show through completion of CQIP goals, requests for Category Reassessments, requests for Star Level Evaluations, and Texas Rising Star measures differences for Category 3 during an Early Learning Program's annual monitor.</t>
  </si>
  <si>
    <t>Workforce Solutions for North Central Texas (WSNCT) will provide grants for classroom equipment and materials tiered by the Early Learning Programs star rating after their Texas Rising Star (Texas Rising Star) assessment.  Early Learning Programs will order pre-selected items from a specified vendor(s) to enhance their indoor and outdoor learning environments.
FY22 - 69 programs
FY23 - 32 programs</t>
  </si>
  <si>
    <t>WSNCT will provide grants for classroom equipment and materials tiered by the Early Learning Programs' star rating after their Texas Rising Star assessment.  Early Learning Programs will order pre-selected items from a specified vendor(s) to enhance their indoor and outdoor learning environments
FY22 - 20 providers 
FY23 - 1 provider</t>
  </si>
  <si>
    <t xml:space="preserve">WSNCT plans to recruit and assess 27 Early Learning Programs into the Texas Rising Star Program </t>
  </si>
  <si>
    <t xml:space="preserve">No, 21 - New providers, not including the 5 home based providers listed above, received grants for classroom equipment and materials based on the programs star rating after their Texas Rising Star assessment.  1 provider elected not to participante in the grant opportunity because they were in the process of selling the center.  This resulted in a total of 26 (5 home based providers and 21 others) receiving this award, missing our goal by 1 provider. 20 providers were included in the FY22 EOY report. </t>
  </si>
  <si>
    <t>Individual: New Texas Rising Star Provider Incentives</t>
  </si>
  <si>
    <t>Provided support in recruitment and outreach of Pre-K enrollment in Dallas County through partnership with ISD, Texas Rising Star 4 star providers and other community partners.  Focused on recruitment efforts throuth targeted parent outreach utilizing ditigal media via the Pre-K outreach campaign lead by Commit.</t>
  </si>
  <si>
    <t xml:space="preserve">Essentially the digital ads are pushing out 109,543 ads per day for 21 consecutive days to increase the number of pre-k enrollments in Dallas County including those pre-k partnership sites with Texas Rising Star providers.
We were able to work with one new Pre-k partnership program but do not have data as to how many pre-K partnerships have started since 2021.  That information is not provided directly to us since the partnerships are created directly with the school districts.  </t>
  </si>
  <si>
    <t>Programs: New Texas Rising Star Provider Incentives</t>
  </si>
  <si>
    <t>• Develop and implement outreach and recruitment campaigns
   - Built/developed and incorporated a database and tracking system for onboarding
   - Developed  and implemented process and progress mapping through dashboards for outreach and recruiting efforts
   - Partnered and/or sponsored Texas Rising Star information sessions and enrollment opportunities at conferences and workshops with local ECE community programs.
• Build systems of support and expand resource hubs
   - Enhanced and expanded weekly Coffee chats to inform Providers of Texas Rising Star to outreach and recruit new providers and created community of practices 
 • Develop Texas Rising Star onboarding materials and professional development plan
   - Created and implemented a two entry point pathway to obtain the Texas Rising Star Certification: Texas Rising Star Academy and Fast Track option
FY23 - Available to the 159 existing Texas Rising Star providers as well as all 527 ELPs programs in Dallas County</t>
  </si>
  <si>
    <t>October 2022 through March 2023:
• Retained 159 Texas Rising Star providers and added 59 entry level designated programs awaiting assessments.
• Increased Texas Rising Star providers star level 3 and 4 by 23%
• Maintained 98% Texas Rising Star star level 3 &amp; 4 providers</t>
  </si>
  <si>
    <t>155 Early Learning Programs participated in the Texas Rising Star Onboarding Academy interested in becoming Texas Rising Star.</t>
  </si>
  <si>
    <t>• Program and staff recognition 
• Explore and expand upon opportunities for staff retention
   - Montery awards to new Texas Rising Star programs for individualized educational equipment to enhance their indoor classroom environments.</t>
  </si>
  <si>
    <t>100% of the Early Learning Programs were able to enhance their program's classroom environments and incentivize staff to sustain their Texas Rising Star status.</t>
  </si>
  <si>
    <t>The weekly coffee chats serves as the community of practice where:
- best business practices amongst providers are shared
- the collaboration with Child Care Regulation (CCR) for training opportunities occurred. 
FY23 - Available to the 159 existing Texas Rising Star providers as well as all 527 ELPs programs in Dallas County</t>
  </si>
  <si>
    <t xml:space="preserve">• Launch a CQIP community of practice (COP) to support and equip Texas Rising Star Mentors with training and networking resources - Developed a Regional Community of Practice for Mentors and Assessors
   - Start Early partnership - Quality staff became certified to teach the" Essentials of Educare” training.
   - Trauma Informed Care for professionals training for quality staff
</t>
  </si>
  <si>
    <t xml:space="preserve">Yes, all nine (9) employed Texas Rising Star Mentors (100%) have been connected to a CQIP community of practice.
Communities of practice are exercised during initial, quarterly, and annual visits. All programs (314) entering Texas Rising Star and current Texas Rising Star 2, 3 , 4 are provided a CQIP. The CQIP is embedded as an Early Learning Provider's map to quality.  CQIPs are also evident during office hours and Coffee Chats. 
</t>
  </si>
  <si>
    <t>WFSNETX used the RAISE Program through TEACH for retention rewards to staff and directors of Texas Rising Star providers. 
FY22: Quarterly bonuses were given to 91 applicants at 18 providers</t>
  </si>
  <si>
    <t xml:space="preserve">Planners will be used by directors daily to increase organization in the classroom as well as parent involvement. This will help centers maintain Texas Rising Star status or increase chances of becoming Texas Rising Star. </t>
  </si>
  <si>
    <t xml:space="preserve">Professional development paid for 3 teachers to attend the CDA program. This strengthens business practices and helps providers increase or maintain Texas Rising Star status. </t>
  </si>
  <si>
    <t xml:space="preserve">Paid for trainer at the NTCC childcare conference for 56 provider staff to attend. This assists providers in maintaining their training hours. Also, with potentially increasing or maintaining Texas Rising Star status. </t>
  </si>
  <si>
    <t xml:space="preserve">Purchased educational items for 5 facilities working to become Texas Rising Star certified. </t>
  </si>
  <si>
    <t xml:space="preserve">The plants and watering cans will educate the children on a lifecycle of plants. Weather stations help the children learn about different weather cycles, such as measuring rain, seeing which direction the wind is blowing, and learning to tell temperature. Bird houses will teach the children about nurturing and caring for animals in the wild. All of these will help the centers increase or maintain Texas Rising Star status. </t>
  </si>
  <si>
    <t xml:space="preserve">Purchased curriculum for 2 centers to assist in increasing and/or maintaining Texas Rising Star status. </t>
  </si>
  <si>
    <t xml:space="preserve">Lena Grow devices to measure and increase interactions between teachers and children. This should improve scores for Texas Rising Star assessments helping centers increase or maintain star levels. </t>
  </si>
  <si>
    <t xml:space="preserve">
Recruitment and Outreach activities to expand the number of activities to the Texas Rising Star Program, include providing free quarterly(changed to 6 Initial Texas Rising Star Orientations) training to all CCS providers in the 14-county region. Training will include: Texas Rising Star orientation presentations, breakdown of individualize category training included in the assessment, six hours of in person approved Child Care Licensing (CCL) training, door prizes distributed throughout the training and a follow-up recruitment email distributed through Texas Rising Star staff. 
FY22 - 6 programs
FY23 - 26 programs
</t>
  </si>
  <si>
    <t xml:space="preserve">By providing planned targeted recruitment and outreach activities the east Texas workforce Texas Rising Star mentors foresee an increase number of Texas Rising Star Early Learning Programs (ELP) by 48 with 12 new ELP’s on boarded each quarter for the next twelve months. </t>
  </si>
  <si>
    <t>Recruitment and outreach activities to expand the number of ELP’s in the 14-county region will include an initial startup incentive of $1,000. The $1,000 incentive is used to purchase items needed to improve quality for certification. In order to receive the incentive, programs are required to complete the following forms:  Texas Rising Star Screening Form for Licensed Center, Application for Texas Rising Star Recognition and the Facility Assessment Record Form. The program’s assigned mentor will assist with certification by assessing the center’s needs and creating goals for the program.  The mentor will work with the program following the Texas Rising Star guidelines and protocol until certification. 
$1000 per initial incentive = $48,000
FY22 - 8 programs
FY23 - 14 programs</t>
  </si>
  <si>
    <t>WSET Strategies to help Texas Rising Star Providers succeed in meeting their goals in their individualized quality improvement plans by providing scholarships for staff attending trainings - to include registration fees, lodging and mileage. Provide additional CDA training courses based on  needs of program staff. 
FY22 - 49 staff from 15 programs received training scholarships
FY23 - 48 staff from 20 programs received training scholarships</t>
  </si>
  <si>
    <t>WSET Strategies to help Texas Rising Star Providers succeed in meeting their goals in their individualized quality improvement plans by providing on going support by offering training for Category 1 Director and Staff Qualification and training. WSET plans to purchase annual training subscriptions from Prosolutions for each ELP’s staff member.   Estimated cost for quarterly staff bonus -$170,000
Subscription Members receive:
•	Curriculum-based training designed to find solutions for your day-to-day challenges
•	Access to 100+ professional development training hours
•	Self-paced coursework available 24/7.
•	Ability for Director or administrator to manage access and add or remove staff as needed.
•	Quality online training courses developed by our curriculum experts.
•	Records management and reporting. Print professional development certificates (copies available for director).
•	IACET CEU credit at no extra cost.
•	Technical assistance and customer support.
Focus on popular Early Childhood Education (ECE) topics!
•	Child Growth and Development
•	Curriculum and Learning Environments
•	Diversity and Equity
•	Family and Community Partnerships
•	Healthy, Safety, and Nutrition
•	Interactions and Guidance
•	Observation and Assessment
•	Professionalism and Leadership
•	Program Administration
•	Special Needs
WSET mentors will also set goals in areas where improvement is needed, implement action plans and reflect on progress with continuous coaching support. 
Prosolutions subscriptions total approximately $750 x 150 = $112,500</t>
  </si>
  <si>
    <t>The Board plans to outreach 50% of subsidy providers not currently participating in Texas Rising Star, whose Texas Rising Star screening form indicates they are eligible to participate in Texas Rising Star, and conduct facilitated self-assessments to determine whether they may be certified.  
FY22 - 18 providers (4 homes, 14 licensed centers)
FY23 - 37 providers (11 homes, 24 licensed centers)</t>
  </si>
  <si>
    <t xml:space="preserve">Increase the number of providers that attain Texas Rising Star certification by 3. </t>
  </si>
  <si>
    <t>Board expects to incentivize 40 existing Texas Rising Star providers to maintain Texas Rising Star status, as well as incentivize 3 CCS providers to apply for and successfully achieve Texas Rising Star certification.</t>
  </si>
  <si>
    <t>Increase by 7 the number of Texas Rising Star providers who reach higher levels of quality by achieving a higher star level certification at their assessment or through a Star Level Evaluation
Increase by 2 the number of Texas Rising Star providers who are either located in a rural county, are home-based providers, or who offer night and/or weekend care.</t>
  </si>
  <si>
    <t xml:space="preserve">Yes., 11 Texas Rising Star providers increased star level at their recertification 
In process - 5 providers started the Texas Rising Star onboarding process and did not complete due to several issues such as: licensing violations, staffing issues, stated crisis mode. We are continuing to work with these providers and plan to increase the number of Texas Rising Star providers in rural, counties or home-based providers by 2 before the end of the grant, March 2023. </t>
  </si>
  <si>
    <t>The Board plans to disburse incentives to existing Texas Rising Star providers based on Texas Rising Star assessment results.  Incentive amounts will be awarded based on the star level achieved.  Additional incentives will be awarded based on the following criteria:  number of years employed, education level, location in a rural county, home based care, and the provision of night/weekend care.
FY22: 237 teachers from 40 programs received incentives</t>
  </si>
  <si>
    <t xml:space="preserve">Yes, 237 teachers at 40 Texas Rising Star provider locations received an incentive check that met specific critieria. </t>
  </si>
  <si>
    <t xml:space="preserve">The Board distributed incenitves to employees at current Texas Rising Star providers that met specific critieria last reporting cycle. This cycle the Board took the previous information and distributed a one time flat rate incentive payment to those that were still employed. </t>
  </si>
  <si>
    <t xml:space="preserve">Incentive payments were made to those caregivers that remained employed with their Texas Rising Star employer in March 2023 since the first round of incentive payments were distributed in March 2022. </t>
  </si>
  <si>
    <t xml:space="preserve">The Board expects to increase the number of Texas Rising Star providers by 3 . </t>
  </si>
  <si>
    <t>Increase by 3 the number of Texas Rising Star providers who are either located in a rural county, are home-based providers, or who offer night and/or weekend care.</t>
  </si>
  <si>
    <t xml:space="preserve">No. One Texas Rising Star provider who attained certification during the reporting period offers night care and is in a rural county.  As of this reporting date, one additional rural provider has attained certification, and one additional home-based provider has attained certification.  Board Texas Rising Star mentors conitnue to work with providers to prepare them for their Texas Rising Star certification. </t>
  </si>
  <si>
    <t>Training was provided to center owners and staff at no cost. Providers were assisted with materials and equipment to meet Texas Rising Star criteria and sustain a higher level of quality in the future. 
FY22: 312 center staff from 53 centers received professional development, 62 centers recevied materials 
FY23: 312 center staff (160 duplicated and 152 center unduplicated)</t>
  </si>
  <si>
    <t>Identify center needs and provide them with materials and equipment needed for Texas Rising Star certification, leading to increased capacity within.</t>
  </si>
  <si>
    <t xml:space="preserve">Yes, providers were assisted with materials and equipment to meet Texas Rising Star criteria and sustain a higher level of quality in the future. </t>
  </si>
  <si>
    <t>We have added Texas Rising Star providers, but have had an equal number of centers close. We currently have 239 non Texas Rising Star providers. This plan is still currently in progress with a roundtable scheduled for November 2022.</t>
  </si>
  <si>
    <t>Providers were contacted by the contractor to discuss advantages of becoming Texas Rising Star providers, in addition to the 3 roundtable events held with the Chamber of Commerce. 
FY22: 213 providers
FY23: 7 providers</t>
  </si>
  <si>
    <t xml:space="preserve">Yes, we have added  4 new centers to the CCS program all have expressed an interest in becoming Texas Rising Star providers. </t>
  </si>
  <si>
    <t>Partnered with Avance to create a pipeline of Texas Rising Star eligible home providers. A total of 3 providers have applied for Texas Rising Star certification
FY22: 20 providers
FY23: 9 providers</t>
  </si>
  <si>
    <t>Avance has worked with 20 non- Texas Rising Star providers. This contractor is working to increase more home daycare providers becoming Texas Rising Star.</t>
  </si>
  <si>
    <t>Ongoing, we have 9 providers currently working with Avance that have expressed an interest in becoming part of the Texas Rising Star pipeline.</t>
  </si>
  <si>
    <t>A "Care Champs" event was held in August 2022, to connect centers with parents and encourage Texas Rising Star certification.</t>
  </si>
  <si>
    <t>We have met this goal and have providers interested in becoming Texas Rising Star certified.</t>
  </si>
  <si>
    <t>Yes we have assisted several centers with updating their Business offices to make them more compliant with the Texas Rising Star program. This has helped them to increase their star level.</t>
  </si>
  <si>
    <t xml:space="preserve">To provide Loyalty and sign on incentives to current Texas Rising Star providers.                                                                                                 Loyalty incentive: to current employees who have worked through the Pandemic to keep the Texas Rising Star program commitment $500.00 at time of program initiation, $500.00 - 3 months after initiation.   $1,000 per 125 staff = $125,000                                  
Sign on incentive: $500.00 after 3 consecutive months of employment and $500.00 after 6 consecutive months  employment at the same Early Learning Program. 
$1,000 per 340 staff = $340,000
FY22: 231 staff from 10 programs received loyalty and sign on incentives
FY23: 408 staff from 10 programs </t>
  </si>
  <si>
    <t>No, goal was not met. Creative Curriculum was not purchases are prospective Texas Rising Star provider decided to use a different curriculum in the classroom.</t>
  </si>
  <si>
    <t>Award existing certified and current Texas Rising Star providers based on their licensed capacity and star level assessment outcome.   Incentives would include indoor/outdoor materials and equipment and/or financial incentives for staff bonuses to incent and support staff retention. Planned expenditures $304,150.00
FY22: 51 programs were awarded incentives for equipment and materials and none chose to use for incentives for staff bonuses 
FY23: 6 programs</t>
  </si>
  <si>
    <t xml:space="preserve">OUTCOME/GOAL MET:  YES
All 51 Texas Rising Star providers were recertified and received an
incentive award. Of the 51 Texas Rising Star Providers 34 maintained their star level and 17 increased their star level. These awards included home-based providers and providers in rural areas. </t>
  </si>
  <si>
    <t>Recruited eligible non-Texas Rising Star provider to become Texas Rising Star. Provided incentive award and mentoring/coaching to participating providers.   
Planned expenditures $103,848.00</t>
  </si>
  <si>
    <t>GOAL/OUTCOME MEASURES: Outreached and provided targeted supports to promote increased participation in the Texas Rising Star program to a minimum of 15 subsidy  providers not currently participating in the Texas Rising Star program. Of the 15 programs outreached a minimum of 50% will become Texas Rising Star certified. Facilitated self-assessments determined Texas Rising Star eligibility.</t>
  </si>
  <si>
    <t xml:space="preserve">Curriculum- We will offer to Texas Rising Star providers Frogstrret Curriculum, a comprehensive, research-based program that integrates instruction across all developmental domains. The curriculum will be available from infant to Pre-kindergarten in both Spanish and English. The curriculum will be awarded to providers who have expressed a need that is reflected in their assessments and relationship with their mentor. 
</t>
  </si>
  <si>
    <t xml:space="preserve">A total of 18 programs have received a follow up assessment (either Annual Montioring or Star Level Eval) since their initial Texas Rising Star Recertification Assessment. Of those 18 schools, 15 saw an increase in at least one of Categories 2 and 3, with the average Category 2 and 3 scores increasing throughout all programs who have received a follow up assessment. The average Category 2 score increased from 2.26 to 2.28 and the average Category 3 score increased from 2.65 to 2.78. Note that Category 2 scores may not align perfectly from a Recertification Assessment to an Annual Monitoring Assessment given that not all classrooms are observed. But an overall increase was found leaving the outcome of this activity as met. </t>
  </si>
  <si>
    <t xml:space="preserve">Texas Rising Star Implementation and Improvement Grants- Grants will be awarded to programs actively working toward Texas Rising Star certification as well as 2-star programs to support an increase in quality rating. The grant awards playground equipment, classroom materials, and other developmental resources required for quality-rating certification, as well as resources for child development staff. 
FY22: 55 programs
FY23: 11 programs
</t>
  </si>
  <si>
    <t>Bring in 10 new Texas Rising Star Rising Star sites in FY2022 and increase 20 current Texas Rising Star 2-star programs to a higher star level. 402819</t>
  </si>
  <si>
    <t xml:space="preserve">Early Learning Resources for Texas Rising Star 3 and 4-star Providers. Providers often lack sufficient materials and equipment essential to a high-quality early learning environment. This project will award playground equipment, classroom materials, and other developmental resources required for maintaining quality-rating certification, as well as resources for child development staff. 
FY22: 51 programs
FY23: 78 programs
</t>
  </si>
  <si>
    <t xml:space="preserve">Goal is to maintain participation in the Texas Rising Star Program and see the number of Texas Rising Star 4-star programs (currently 70) increase by the end of fiscal year 2022. </t>
  </si>
  <si>
    <t xml:space="preserve">While this goal was met at the end of FY22. We have continue to invest in resources for Early Learning Programs and have continued to see the number of Texas Rising Star Four-Star programs grow over the first two quarters of FY23 from 93 Texas Rising Star Four-Star programs at the end of FY22 to 109 Texas Rising Star Four-Star programs as of the end of March, 2023. This is an increase of 16 Four-Star programs over the past six months. This goal continues to be met. </t>
  </si>
  <si>
    <t>Rural Capital will continue to provide the FrogStreet Curriculum imbedded with Conscious Discipline to new Texas Rising Star providers, supplement current  Texas Rising Star providers using FrogStreet curriculum with update Pre-K 2020  and will replace well used and worn curriculum.  
Planned expenditures:  $151000
FY22: 29 providers
FY23: 1 provider</t>
  </si>
  <si>
    <t>Provide the updated Frog Street Pre-K 2020 to 20 Texas Rising Star Providers who request for the updated Curriculum. Any additional funds could also go here, as requests would likely be closer to 30-40 kits. Each kit is $4,950 plus shipping.
Planned expenditures:  $84419
FY22: 20 providers
FY23: 1 provider</t>
  </si>
  <si>
    <t>Providers were offered a training and curriculum from Frogstreet and providers attended Splash, TAEYC and BVAEYC conferences
16 Current Texas Rising Star Providers utilized SIR and 9 Non-Texas Rising Star Providers utilized SIR
198 staff from 25 programs attended professional development conferences</t>
  </si>
  <si>
    <t>To provide incentive to Texas Rising Star providers to support them maintaining  their Texas Rising Star status. Providers were offered a training and curriculum from Frogstreet providers attended Splash, TAEYC and BVAEYC conferences
145 staff from 25 programs attended professional development conferences</t>
  </si>
  <si>
    <t>Goal Met - No  Only 34 of our 42 Texas Rising Star providers maintained or increased their Texas Rising Star Star Level.</t>
  </si>
  <si>
    <t>Non-Texas Rising Star providers will receive necessary indoor and outdoor materials to boost category 4 scores and/or curriculum to boost category 3 scores.</t>
  </si>
  <si>
    <t>Goal Met - No    Due to the recertification deadline non-Texas Rising Star providers were put on pause until all recertifications and CQIP development were completed.  In October 2022 1 provider has been certified and 4 more providers will be certified by December 31,2022. 
This activity was completed in FY23</t>
  </si>
  <si>
    <t>The Texas Rising Star Mentor will provide coaching to Texas Rising Star providers to help increase Star Level performance: 
7 providers increased Texas Rising Star status</t>
  </si>
  <si>
    <t>Texas Rising Star providers will receive necessary indoor and outdoor materials to boost category 4 scores and/or curriculum to boost category 3 scores.</t>
  </si>
  <si>
    <t>Goal Met - No  All Texas Rising Star re-certifications were completed in July 22.  CQIP's were developed in Aug/Sept 2022 and materials ordered in October 2022.  There were 7 Texas Rising Star providers that increased their Texas Rising Star Star Level.</t>
  </si>
  <si>
    <t>The Texas Rising Star Mentor will provide coaching to Texas Rising Star providers to help maintain their Star level performance. 
4 Texas Rising Star Providers maintained Texas Rising Star 4 star status</t>
  </si>
  <si>
    <t>Texas Rising Star providers will receive necessary indoor and outdoor materials to boost category 4 scores</t>
  </si>
  <si>
    <t>Goal Met - No  All Texas Rising Star re-certifications were completed in July 22.  CQIP's were developed in Aug/Sept 2022 and materials ordered in October 2022.  There were 4 Texas Rising Star providers that maintained their Texas Rising Star 4 Star Level. 
This activity was completed in FY23</t>
  </si>
  <si>
    <t>Have 4 to 5 sessions to assist. Session I - infant and toddlers Session 2 - 3 to 4 yr old session , Session  - Setting up environments, Session 4 - How to individulize.  Green Space delivered a separate session for infant, toddler, and preschool environments at our Summer Childcare Conference.  
180 staff from 38 Texas Rising Star and non-Texas Rising Star provider programs</t>
  </si>
  <si>
    <t>Provide a one time incentive to Texas Rising Star center/home staff to support longevity of employment
FY22: 223 staff from 41 programs received wage incentive</t>
  </si>
  <si>
    <t>Goal: Provide a one time incentive to Texas Rising Star center/home staff to support longevity of employment during COVID ($70,000)</t>
  </si>
  <si>
    <t>yes- 223 Child Care Providers employed at Texas Rising Star centers/homes received a $300 incentive</t>
  </si>
  <si>
    <t xml:space="preserve">Purchase curriculum that aligns with the Texas Early Learning Guidelines, which includes formal assessments that will assist providers with specified requirements to be Texas Rising Star providers </t>
  </si>
  <si>
    <t>Goal: Provide curriculum to all new Texas Rising Star providers that aligns with the Texas Early Learning Guidelines, which includes formal assessments (43,000)</t>
  </si>
  <si>
    <t>yes- 5 new Texas Rising Star centers will receive Frogstreet Curriculum</t>
  </si>
  <si>
    <t>Purchase a laminator to give providers the opportunity to have materials last longer in a classroom to be used by all Texas Rising Star and Entry Level Texas Rising Star Staff</t>
  </si>
  <si>
    <t>yes-Still ongoing- several Texas Rising Star centers have given materials to mentors to laminate before assessments or any  materials that have been purchased by Texas Rising Star funds for centers/homes that need laminated have been laminated prior to being given to center/home
FY23 - purchased additional paper for laminator</t>
  </si>
  <si>
    <t>Partner with local junior college to hold a professional development day 
FY22: 88 staff from 23 Texas Rising Star and non-Texas Rising Star certified providers</t>
  </si>
  <si>
    <t>Purchase other supplies needed for Texas Rising Star centers/homes to maintain or increase a star level
FY22: 6 Child Care Centers/Homes
FY23: 85 Child Care Centers/Homes</t>
  </si>
  <si>
    <t>Yes- Goal met- 31 child care centers/homes submitted wish lists to  Texas Rising Star mentor and items were purchased.  85 Texas Rising Star centers/homes (certified and entry  level) received items pertaining to Texas Rising Star standards to promote higher star levels including: transitions, displaying art at children's level, and promoting multicultural items in the classroom.
31 child care centers/homes- wish lists
85 child care centers/homes- items to promote higher Texas Rising Star scores</t>
  </si>
  <si>
    <t>Yes-Goal Met- Purchased 120 CDA books for child care staff at certified and entry level Texas Rising Star centers/homes that are attending online and in-person classes
-16 child care staff currently enrolled at Angelina College to obtain their non-expring CDA
-2 in process of completing training thru CDA Council
-40 registered to begin their CDA class in June 2023
-Various others enrolled in CDA class online thru CLI Engage</t>
  </si>
  <si>
    <t>Purchase shelving for Texas Rising Star centers/homes in need to help define learning centers as required by Texas Rising Star guidelines
FY22: 8 Child Care centers 
FY23: 24 Child Care centers</t>
  </si>
  <si>
    <t>Goal: Purchase shelving for Texas Rising Star centers/homes in need to help define learning centers as required by Texas Rising Star guidelines ($60,000)</t>
  </si>
  <si>
    <t>Yes- Goal Met- 24 Child Care centers/homes requested and received  new shelving in order to meet the Texas Rising Star standard for defined learning centers</t>
  </si>
  <si>
    <t>Social and emotional training and kits for Texas Rising Star centers
FY22: 30 staff from 30 centers received training
FY23: 30 staff from 30 centers received training (unduplicated)</t>
  </si>
  <si>
    <t>Increase scores on social and emotional measurements on the Texas Rising Star assessment</t>
  </si>
  <si>
    <t>Purchase of materials and equipment for Texas Rising Star centers
FY22: 7 centers
FY23: 89 centers</t>
  </si>
  <si>
    <t>Increase or maintain star level of Texas Rising Star providers</t>
  </si>
  <si>
    <t>Increase family engagement section of Texas Rising Star</t>
  </si>
  <si>
    <t>Entry level providers to help with their upcoming Texas Rising Star assessment</t>
  </si>
  <si>
    <t>Increase scores on child intractions measurements on the Texas Rising Star assessment</t>
  </si>
  <si>
    <t>increase Texas Rising Star measurments for infant/toddler assessment</t>
  </si>
  <si>
    <t>increase Texas Rising Star measurments for assessment</t>
  </si>
  <si>
    <t xml:space="preserve">This activity is to increase in Texas Rising Star certified providers by offering stipends for centers which can be used to purchase materials and curriculum that align with the Texas Rising Star measure in order to increase or maintain their current star levels.  </t>
  </si>
  <si>
    <t xml:space="preserve">This activity will reward child care staff for pursuing a CDA and/or Post-Secondary Education as well as encourage staff retention.  The purpose of this activity is to assist providers in meeting the education measures and requirements of the Texas Rising Star measure in order to increase scores and meet the goals of their individualized CQIPs.  </t>
  </si>
  <si>
    <t>Purchase Frog Street Curriculum - We have purchased Frog Street curriculum for all our contracted child care providers. This will enhance Texas Rising Star entry level designation in preparation for Texas Rising Star assessment.</t>
  </si>
  <si>
    <t xml:space="preserve">The outcome measure was met. We have successfully purchased  Frog Street curriculum for our contracted child care providers. This will enhance there quality child care to all the children they serve and will prepare them for Texas Rising Star standards. </t>
  </si>
  <si>
    <t>This outcome was not met. We actually lost Texas Rising Star providers from the initial one that we had. And no new Texas Rising Star providers were obtain from our target number that we had planned.</t>
  </si>
  <si>
    <t>Staff will receive incentives after a Texas Rising Star assessment visit depending on the star level achieved. 
FY22: 992 staff
FY23: 765 staff</t>
  </si>
  <si>
    <t>FY22: Yes, the goal is halfway met and there are programs in the process of receiving the Texas Rising Star assessment incentive. 70 programs were assessed and 1- 2Star, 7- 3Star, 62- 4Star
FY23: Yes, the goal was met and there were 45 centers that recevied the Texas Rising Star assessment inceentive and 4-3Star and 45-4Star</t>
  </si>
  <si>
    <t>Provided Professional Development titled, The 3 B's in Business, from TECPDS trainer in the related field of Early Child Care business practices; specifically to reduce their operational costs, as well as assisting them with challenges in obtaining or retaining their Texas Rising Star certification and improving enrollment efficiencies.  115 Participants consisting of Texas Rising Star and Non-Texas Rising Star Program Directors and Owners were invited to participate. 
FY22: Chairs were rented for the event
FY23: Purchase jumbo helium tank</t>
  </si>
  <si>
    <t>To assist Texas Rising Star classroom Teachers succeed in meeting their CQIP goals.  Trainings and curriculum helped support this, providing approximately 1520 children with age appropriate activities and interactions.</t>
  </si>
  <si>
    <t>WSST Texas Rising Star Team provided virtual professonal development to Early Learning Program teachers on Teacher-Child Interactions and Understanding Developmentally Appropriate Practice for Infant/Toddler/Preschool/School Age Children to assist ELP teachers and directors attain new skills and practices to meet the goals of their individualized CQIP's 
FY22: 280 teachers and directors from 45 programs received professional developmennt</t>
  </si>
  <si>
    <t xml:space="preserve">Newly certified non-Texas Rising Star providers for a total of 25 programs, at a minimum,  2- 2 Star Status, 3- 10 Star Status, 4--13 Star Status within 2 years.  Work with 26 current Texas Rising Star providers with a  goal of maintaining their Star level certification. Approximate materials cost $1500 per year, total of $3,000 for a span of 2 years  </t>
  </si>
  <si>
    <t>To increase the numbers of non-Texas Rising Star providers for a total of 30 newly certified programs, at a minimum,  2 Star Status within 2 years.  Work with 14 current 4-star providers with a  goal of maintaining their 4-star level certification Approximate materials cost $1500 per year, total of $3,000 for a span of 2 years</t>
  </si>
  <si>
    <t>Yes-- Number of Texas Rising Star providers 35; 4 Star Level, 14 3Star Level and 2 2 Star Level                                                                                     All currently Texas Rising Star providers maintained their Star Level</t>
  </si>
  <si>
    <t>Incentives for newly Texas Rising Star certified providers and current Texas Rising Star providers that reach and sustain higher levels of quality. This incentive is a One-time Job Retention incentive for provider staff.</t>
  </si>
  <si>
    <t xml:space="preserve">Yes Incentives were distribution to the Texas Rising Star Staff </t>
  </si>
  <si>
    <t>WSST plans to develop an incentive program for early childhood professionals who work for Texas Rising Star providers  with priority and enhancement given to the following areas: rural areas, home-based providers,  providers offering care during non-traditional hours and providers with lower teacher/child ratios. These one-time incentives are geared to ensure that the early childhood professional's that are trained throughout the Texas Rising Star model remain within the program. End of year one time bonuses will promote staff retention and incentivize current and newly certified Texas Rising Star providers. This will promote the continuity of care for the children, offering quality care by the same early childhood professional.</t>
  </si>
  <si>
    <t>Recognize 29 Texas Rising Star child care centers for their continued participation in the Texas Rising Star certification program.</t>
  </si>
  <si>
    <t>Purchased/distributed age-appropriate Frogstreet curriculum kits for ELD child care centers that are receiving mentoring services.  These curriculum kits will increase the opportunities (chances) for providers to achieve some of the points based measures during the initial Texas Rising Star assessment.</t>
  </si>
  <si>
    <t>These resources will increase the opportunity (chances) for providers to achieve some of the points based measures during the initial Texas Rising Star assessment.</t>
  </si>
  <si>
    <t>The goal of upgrading the Smart Boards at the 12 child care centers that are/were already Texas Rising Star certified was met.  We placed Smart Boards at 2 previously Texas Rising Star certified providers (that did not have Smart Boards).  A total of 730 Workforce children are impacted by the use of the Smart Boards at these child care centers.  The Smart Boards are placed in the child care center's Pre-Kindergarten classrooms.</t>
  </si>
  <si>
    <t xml:space="preserve">Help 30 Texas Rising Star centers to maintain their Texas Rising Star star level status.  Staff will use the tablets and hot spots when conducting on-site mentoring visits to document interactions with child care center staff.   </t>
  </si>
  <si>
    <t xml:space="preserve">Staff has just recently started using the tablets and hot spots when conducting Texas Rising Star assessments, mentoring, and on-site visits. </t>
  </si>
  <si>
    <t>Purchase gift cards for staff who are currently working at our existing Texas Rising Star child care centers who worked at those child care centers from October 1, 2020 through September 30, 2021</t>
  </si>
  <si>
    <t>Purchase gift cards for child care center staff currently employed at Texas Rising Star centers who worked at the facility from October 1, 2020 through September 30, 2021.</t>
  </si>
  <si>
    <t>This activity and funding attached to it was removed from the Texas Rising Star Mentor Support funding because this activity was inadvertently charged to the regular child care quality budget.</t>
  </si>
  <si>
    <t>Provide incentives to Texas Rising Star staff.</t>
  </si>
  <si>
    <t xml:space="preserve">To retain current Texas Rising Star staff and incentivize newly hired Texas Rising Star staff </t>
  </si>
  <si>
    <t xml:space="preserve">Provide financial assistance to providers (both Texas Rising Star and non-Texas Rising Star) to attend professional development training activities and conferences. Each provider would be given financial support for staff to attend professional conferences and training activities. 30 child care centers would be allowed to take a team of 6 - 8 staff from each facility to these professional development trainings and conferences.   </t>
  </si>
  <si>
    <t xml:space="preserve">Purchase curriculum for Texas Rising Star providers certified in BCY2022 and BCY2021.  A curriculum kit will be purchased for each classroom at each of the Texas Rising Star providers certified in BCY2020 and BCY2021 and to replace Frogstreet curriculum kit items that are missing from curriculum kits at other Texas Rising Star centers.   at other Texas Rising Star centers with </t>
  </si>
  <si>
    <t>Classrooms at 14 existing Texas Rising Star centers would receive Frogstreet curriculum kits.</t>
  </si>
  <si>
    <t xml:space="preserve">Create a model Pre-Kindergarten classroom at a Texas Rising Star 4 Star center.  This includes upgrading the Smart Board ($10,000), Frogstreet curriculum ($10,000), math manipulatives ($1,500),  and professional development training and incentives and incentives for the Pre-Kindergarten teachers ($10,000). </t>
  </si>
  <si>
    <t>The model Pre-Kindergarten classroom will be used for teaching purposes.  Prospective Texas Rising Star directors and their staffs will tour this classroom and get a first hand look at what quality looks like in a Pre-Kindergarten classroom at a Texas Rising Star 4-star center.</t>
  </si>
  <si>
    <t>A minimum of 10 staff at each Texas Rising Star center will upload their training certificates into TECPDS.</t>
  </si>
  <si>
    <t xml:space="preserve">Purchased resources (that promote cultural diversity and that are developmentally appropriate) for ELD child care centers that are receiving mentoring services.  These resources will increase the opportunities (chances) for providers to achieve some of the points based measures during the initial Texas Rising Star assessment. </t>
  </si>
  <si>
    <t>This goal was met .  We have added 15 Texas Rising Star (instead of the targeted number of 14 child care centers) providers since October 1, 2023.  This activity was adjusted.  Instead of purchasing instructional resource kits for 14 non-Texas Rising Star or ELD child care centers, we purchased &amp; distributed instructional resource kits to 49 child care centers &amp; 9 child care homes.  This purchase totaled 165 instructional kits (67 Pre-K kits, 52  3-year old kits, and 32 infant kits) and impacted 1,136 Workforce children at these child care centers.</t>
  </si>
  <si>
    <t xml:space="preserve">Extend indoor learning opportunities to the outdoor learning environment.The outdoor learning environments will increase a child care facility's chances of achieving a higher Texas Rising Star star level status. </t>
  </si>
  <si>
    <t>WFSCB's goal is to increase our existing number of Texas Rising Star providers by certifying 14 "new" Texas Rising Star providers in BCY2023.</t>
  </si>
  <si>
    <t>This goal was met .  We have added an additional 15 Texas Rising Star providers since October 1, 2023.  This activity was adjusted.  Instead of purchasing Frogstreet curriculum kits for 14 "newly" Texas Rising Star certified providers, we purchased &amp; distributed Frogstreet curriculum kits to 49 "ELD" child care centers and 9 child care homes ( 21 Pre-K kits, 21 3-year old kits, 31 toddler kits, and 21 infant kits).  This activity impacted 1,136 Workforce children at these centers and homes.</t>
  </si>
  <si>
    <t>We processed a one-time incentive package to all Texas Rising Star Programs to support staff retention.  
FY22: 363 child care staff  from 70 programs received incentives
FY23: 363 child care staff from 70 programs received incentives (duplicated)</t>
  </si>
  <si>
    <t>Our goal was to increase staff retention of at least 500 Texas Rising Star child care staff and help keep reliable employees happy and loyal to the child care program.  We foresee this one time incentive will help boost morale, provide consistency and help keep highly skilled teachers.</t>
  </si>
  <si>
    <t>Yes - goal met. Reason: We were able to increase staff retention of 363 Texas Rising Star child care staff and helped keep reliable employees happy and loyal to the child care program.  This one time incentive also helped boost morale, provide consistency and help keep highly skilled teachers.</t>
  </si>
  <si>
    <t>We awarded  117 Texas Rising Star Programs with the purchase of research-based curriculum for their program.    
FY22: 39 programs
FY23: 78 programs</t>
  </si>
  <si>
    <t xml:space="preserve">Board will like to offer teachers in Texas Rising Star programs a one-time incentive bonus.  This incentive will be offered to teachers who have been with the program for at least 6 months and must been assessment during the most recent full assessment.  The amount will be based on 3 sliding scales:  years with the program, education level at the time of assessment, and teacher score in category 2. 
FY22: 202 teachers from 48 programs received an incentive bonus
FY23: 7 teachers </t>
  </si>
  <si>
    <t xml:space="preserve">Board will like to offer certified providers who have been certified with the revised Texas Rising Star rules a one-time incentive.  This will apply to recertifications and initial assessments who certification took effect in BCY22.           </t>
  </si>
  <si>
    <t>Offer Texas Rising Star accreditated facilities a Child Care Quality Reimbursement grant to assist them in improving their available developmental resources/equipment. Improve the quality of care offered at the center/home by offering new resources to assist providers in meeting the children's ever-changing needs.
FY22: 12 facilities
FY23: 1 facility</t>
  </si>
  <si>
    <t>This goal was met. At the end of FY'22, twelve of the thirteen Texas Rising Star facilities received funds reimbursement from the Child Care Quality Reimbursement grant. The 13th facility received funds in FY'23 (total number of Texas Rising Star facilities at the time).</t>
  </si>
  <si>
    <t xml:space="preserve">Offering Texas Rising Star information sessions to encourage Texas Rising Star pursuit. Not conducted.
</t>
  </si>
  <si>
    <t xml:space="preserve">Did not offer Texas Rising Star information sessions in BCY'22 as the priority was ensuring current Texas Rising Star providers that had not been assessed under the new Guidelines were timely assessed.
</t>
  </si>
  <si>
    <t>Offer incentives to newly certified Texas Rising Star providers and current Texas Rising Star facilities to assist them in maintaining (or improving) their current Texas Rising Star star level. 
FY22: 2 providers
FY23: 1 provider</t>
  </si>
  <si>
    <t xml:space="preserve">Increase the number of certified programs and increase or maintain the star level of current certified programs.
Newly certified = Up to 4 centers and 2 homes potentially.
Current certified = Up to 13 Texas Rising Star centers
</t>
  </si>
  <si>
    <t>FY22: This goal was met. Gave two Texas Rising Star incentives for certification achieved.
FY23: This goal was met. Gave one Texas Rising Star incentive to a home for Texas Rising Star certification achieved.
While facilities were given Texas Rising Star maintenance support incentives early in BCY'22, it was out of a different funding stream.</t>
  </si>
  <si>
    <t xml:space="preserve"> Increase the number of certified programs.
Goal of 6 Texas Rising Star providers will receive an incentive for this work.
</t>
  </si>
  <si>
    <t>Conducted walk-thrus at prospective Texas Rising Star facilities to determine areas of concern/need/made a plan for classroom design and identify any teacher/director concerns (CQIP preparation).
Made a plan with each provider to determine outstanding needs for developmental resources that might assist with Texas Rising Star preparation.
Conducted mentoring activities at centers (up to 20 hours each) and homes (up to 10 hours each). 
FY22: 2 facilities
FY23: 1 facility
Conducted initial assessments at facilities after the Mentor determined the facility/homes readiness.</t>
  </si>
  <si>
    <t>Increased amount of Texas Rising Star facilities in the Texoma Board area by two, going from 12 to 15.</t>
  </si>
  <si>
    <t xml:space="preserve">This goal was met. Increased number of Texas Rising Star facilities in our Board area by three. </t>
  </si>
  <si>
    <t>Offer facilities working on obtaining Texas Rising Star accreditation a Texas Rising Star Support Reimbursement Grant to assist them in improving their available developmental resources/equipment that should assist in meeting Texas Rising Star Measures (specific to outdoor environment, diverse cultural items, etc.)
FY22: 2 facilities
FY23: 1 facility</t>
  </si>
  <si>
    <t>This goal was met. One facilitiy was reimbursed for the Texas Rising Star Support Reimbursement Grant and was able to increase their developmental resources/equipment specific to helping them have sufficient materials needed to meet measures related to the Texas Rising Star program. 
However, this facility is not yet ready for Texas Rising Star assessment and is not counted as an increase in certified programs..</t>
  </si>
  <si>
    <t xml:space="preserve">Held monthly trainings to Texas Rising Star staff on current child development information.
FY22: 185 staff from 8 programs attended monthly tranings
FY23: 221 staff from 17 homes and 67 centers (duplicated count) </t>
  </si>
  <si>
    <t>This goal was met with 185 (duplicated count) participants learning current child development information specifically related to the Texas Rising Star program.</t>
  </si>
  <si>
    <t>Review of assessment conducted for providers that recently went through the assessment process under the new Texas Rising Star Guidelines. Review of TA reports showing a score of 2 or less.
CQIP Incentive Plan in place for three goals at each facility, potentially earning $250, $400 and $600 tiered level incentives.
FY22: 12 providers 
FY23: 4 providers</t>
  </si>
  <si>
    <t>Goal of 6 Texas Rising Star providers will receive an incentive for this work.</t>
  </si>
  <si>
    <t>This goal was exceeded as an additional four Texas Rising Star facilities completed CQIP goals and obtained incentives from the last report. 
All 15 current Texas Rising Star facilities have a CQIP in place. However, this goal also continues as Annual Monitoring's are a continual process and we are encouraging continual quality improvement.
Mentors put CQIP's in place with current Texas Rising Star facilities based off of TA reports auto-generated from CLI Engage related to lower scoring measures from Texas Rising Star assessments.</t>
  </si>
  <si>
    <t>Director/Mentor focused CQIP goal discussions for Texas Rising Star prospects at facilities/homes. 
CQIP Incentive Plan in place for three goals at each facility, potentially earning $250, $400 and $600 tiered level incentives.
FY22: 2 facilities
FY23: 1 facility</t>
  </si>
  <si>
    <t>This goal was met. Prior to the two facilities being accreditated, CQIP's were put in place to assist them with a plan to achieve Texas Rising Star accreditation.</t>
  </si>
  <si>
    <t>Texas Rising Star mentors will review goals of Texas Rising Star program CQIP and document goals met</t>
  </si>
  <si>
    <t>Yes, Texas Rising Star Mentors report that all Texas Rising Star programs have met some if not all goals on their CQIP.</t>
  </si>
  <si>
    <t xml:space="preserve"> Provided quarterly monetary reimbursements to 3 and 4 star Texas Rising Star programs who awarded teaching staff with quarterly bonuses. </t>
  </si>
  <si>
    <t>Assist 3 and 4 star Texas Rising Star programs in maintaining high quality  and with staff retention</t>
  </si>
  <si>
    <t>Provided high quality professional development to Texas Rising Star certified programs and programs working toward certification that supported teachers and administrators who work with children and families at risk (socially &amp; emotionally).  Additionally provided training targeted at meeting Texas Rising Star measures and related classroom materials to support that professional development.</t>
  </si>
  <si>
    <t>Provided a PD conference and targeted at meeting Texas Rising Star measures; social and emotional competence; and targeted admin. Competencies</t>
  </si>
  <si>
    <t>Purchased materials and equipment for newly certified providers and current providers as incentives  for reaching Texas Rising Star certification and working to maintain and reach higher levels of quality.</t>
  </si>
  <si>
    <t>Increase the number of Texas Rising Star programs whose star level has improved and to assist 4 star programs in maintaining quality.</t>
  </si>
  <si>
    <t xml:space="preserve">We had a booth distributed Texas Rising Star brochures and discussed quality care with the participants / Texas Rising Star Board  mentor and Child Care Business staff have created Bi-weekly virtual/in-person trainings for providers to learn more about how to become a Texas Rising Star provider and learn about the CQIP plans-  currently have 30 provider staff on CQIP plans </t>
  </si>
  <si>
    <t>CDA classes for Texas Rising Star provider staff
FY22: 20 staff from 8 programs attended CDA classes
FY23: 20 staff from 8 programs (duplicated)</t>
  </si>
  <si>
    <t xml:space="preserve">CDA class was offered to Texas Rising Star provider staff at the end of the class the student should receive their CDA </t>
  </si>
  <si>
    <t>Purchased curriculum and ASQ kits for Texas Rising Star providers 
FY22: 11 providers
FY23: 26 providers</t>
  </si>
  <si>
    <t>Curriculum was purchased and distributed to current Texas Rising Star providers so they could contiune to maintain their Texas Rising Star status</t>
  </si>
  <si>
    <t xml:space="preserve">Give Texas Rising Star provider staff retention incentive and for getting registers with CLI engage and TECEPDs. Also, participate with their CQIP plan. 
</t>
  </si>
  <si>
    <t xml:space="preserve">No. The Texas Rising Star certified providers were not assessed or monitored due to COVID.  As a result, the guidance from TWC was to complete recertifications on all certified providers (which included a prioritization plan to follow) beginning in September 2021.  Therefore, initial certifications were added as the schedule permitted. However, mentors continued to support providers interested in becoming certified, and equipment grants were provided to 40 child care programs working toward their initial certification.  At the contract end date, the number of Texas Rising Star certified providers was 444. </t>
  </si>
  <si>
    <t xml:space="preserve">445 Equipment grants and resources to support providers in meeting their CQIPs and maintaining their Texas Rising Star certification. </t>
  </si>
  <si>
    <t xml:space="preserve">159 current Texas Rising Star Providers
527 ELPs in Dallas County </t>
  </si>
  <si>
    <t xml:space="preserve">314 ELPs </t>
  </si>
  <si>
    <t>48 ELPs</t>
  </si>
  <si>
    <t>100 ELPs</t>
  </si>
  <si>
    <t xml:space="preserve">• Recruit provider (Champions) to share best business practices 
• Collaborate with Child Care Regulation (CCR) for training opportunities
• Develop professional development plans </t>
  </si>
  <si>
    <t>Enhance business solutions for 95% of new providers interested in Texas Rising Star certification.</t>
  </si>
  <si>
    <t>Offer Pre-K partnership support and resources through a Pre-K Support Pilot</t>
  </si>
  <si>
    <t>50 ELPs</t>
  </si>
  <si>
    <t>10 Mentors</t>
  </si>
  <si>
    <t xml:space="preserve">This outcome was not met. We didn’t have any participants that asked for or apply for CDA or Post Secondary Education. </t>
  </si>
  <si>
    <r>
      <t>Targeted recruitment an</t>
    </r>
    <r>
      <rPr>
        <b/>
        <sz val="11"/>
        <rFont val="Calibri"/>
        <family val="2"/>
        <scheme val="minor"/>
      </rPr>
      <t xml:space="preserve">d outreach activities to expand # of </t>
    </r>
    <r>
      <rPr>
        <b/>
        <sz val="11"/>
        <color theme="1"/>
        <rFont val="Calibri"/>
        <family val="2"/>
        <scheme val="minor"/>
      </rPr>
      <t xml:space="preserve">Texas </t>
    </r>
    <r>
      <rPr>
        <b/>
        <sz val="11"/>
        <rFont val="Calibri"/>
        <family val="2"/>
        <scheme val="minor"/>
      </rPr>
      <t xml:space="preserve">Rising Star providers, with specified goals regarding the number of new Texas Rising Star programs to be certified. </t>
    </r>
  </si>
  <si>
    <t>• Build and expand on best practices for provider technological solutions (hardware, software, etc.)
   Continue shared services pilot with Wonderschool utilizing their platform to strengthen business systems, recruiting, business templates, community of practice hubs on a national level, access to a local Wonderschool coach.
   Purchased, delivered and installed computers with office suite software, printers and accessories necessary to strengthen business practices.
   Connected providers to workforce solutions services for job fairs (Facebook Live)</t>
  </si>
  <si>
    <t>Explore provider retention and incentive strategies
Provided Recruitment and Retention awards to support provider recruiting strategies and teacher retention 
• Bi-annual quality incentive for newly certified and current Texas Rising Star providers</t>
  </si>
  <si>
    <t>• Program and staff recognition 
• Explore and expand upon opportunities for staff retention
Montery awards to new Texas Rising Star programs for individualized educational equipment to enhance their indoor classroom environments.</t>
  </si>
  <si>
    <t>159 existing Texas Rising Star providers 
527 ELPs in Dallas County</t>
  </si>
  <si>
    <t>• Launch a CQIP community of practice (COP) to support and equip Texas Rising Star Mentors with training and networking resources
• Develop professional development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</si>
</sst>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00"/>
    <numFmt numFmtId="165" formatCode="&quot;$&quot;#,##0"/>
  </numFmts>
  <fonts count="35"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4"/>
      <color theme="0"/>
      <name val="Calibri"/>
      <family val="2"/>
      <scheme val="minor"/>
    </font>
    <font>
      <b/>
      <sz val="10"/>
      <name val="Calibri"/>
      <family val="2"/>
      <scheme val="minor"/>
    </font>
    <font>
      <sz val="10"/>
      <color theme="1"/>
      <name val="Calibri"/>
      <family val="2"/>
      <scheme val="minor"/>
    </font>
    <font>
      <b/>
      <sz val="1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2"/>
      <color rgb="FF000000"/>
      <name val="Calibri"/>
      <family val="2"/>
      <scheme val="minor"/>
    </font>
    <font>
      <b/>
      <sz val="12"/>
      <color theme="1"/>
      <name val="Calibri"/>
      <family val="2"/>
      <scheme val="minor"/>
    </font>
    <font>
      <sz val="12"/>
      <color theme="1"/>
      <name val="Calibri"/>
      <family val="2"/>
      <scheme val="minor"/>
    </font>
    <font>
      <sz val="12"/>
      <name val="Calibri"/>
      <family val="2"/>
      <scheme val="minor"/>
    </font>
    <font>
      <sz val="11"/>
      <name val="Calibri"/>
      <family val="2"/>
      <scheme val="minor"/>
    </font>
    <font>
      <sz val="14"/>
      <color theme="1"/>
      <name val="Calibri"/>
      <family val="2"/>
      <scheme val="minor"/>
    </font>
    <font>
      <b/>
      <sz val="14"/>
      <color rgb="FF000000"/>
      <name val="Calibri"/>
      <family val="2"/>
      <scheme val="minor"/>
    </font>
    <font>
      <b/>
      <sz val="14"/>
      <color theme="1"/>
      <name val="Calibri"/>
      <family val="2"/>
      <scheme val="minor"/>
    </font>
    <font>
      <sz val="14"/>
      <name val="Calibri"/>
      <family val="2"/>
      <scheme val="minor"/>
    </font>
    <font>
      <b/>
      <sz val="14"/>
      <color rgb="FFC00000"/>
      <name val="Calibri"/>
      <family val="2"/>
      <scheme val="minor"/>
    </font>
    <font>
      <sz val="14"/>
      <name val="Calibri"/>
      <family val="2"/>
    </font>
    <font>
      <sz val="14"/>
      <color rgb="FF000000"/>
      <name val="Calibri"/>
      <family val="2"/>
      <scheme val="minor"/>
    </font>
    <font>
      <b/>
      <sz val="22"/>
      <color theme="3"/>
      <name val="Calibri"/>
      <family val="2"/>
      <scheme val="minor"/>
    </font>
    <font>
      <b/>
      <sz val="14"/>
      <name val="Calibri"/>
      <family val="2"/>
      <scheme val="minor"/>
    </font>
    <font>
      <b/>
      <sz val="14"/>
      <color rgb="FFFF0000"/>
      <name val="Calibri"/>
      <family val="2"/>
      <scheme val="minor"/>
    </font>
    <font>
      <strike/>
      <sz val="14"/>
      <name val="Calibri"/>
      <family val="2"/>
      <scheme val="minor"/>
    </font>
    <font>
      <sz val="14"/>
      <color rgb="FF000000"/>
      <name val="Calibri"/>
      <family val="2"/>
    </font>
    <font>
      <sz val="14"/>
      <color indexed="8"/>
      <name val="Calibri"/>
      <family val="2"/>
    </font>
    <font>
      <b/>
      <sz val="10"/>
      <color theme="0"/>
      <name val="Calibri"/>
      <family val="2"/>
      <scheme val="minor"/>
    </font>
    <font>
      <sz val="12"/>
      <color theme="1"/>
      <name val="Calibri"/>
      <family val="2"/>
    </font>
    <font>
      <sz val="14"/>
      <color theme="1"/>
      <name val="Calibri"/>
      <family val="2"/>
    </font>
    <font>
      <b/>
      <sz val="11"/>
      <color theme="0"/>
      <name val="Calibri"/>
      <family val="2"/>
      <scheme val="minor"/>
    </font>
    <font>
      <sz val="11"/>
      <color theme="0"/>
      <name val="Calibri"/>
      <family val="2"/>
      <scheme val="minor"/>
    </font>
    <font>
      <sz val="8"/>
      <name val="Calibri"/>
      <family val="2"/>
      <scheme val="minor"/>
    </font>
  </fonts>
  <fills count="23">
    <fill>
      <patternFill patternType="none"/>
    </fill>
    <fill>
      <patternFill patternType="gray125"/>
    </fill>
    <fill>
      <patternFill patternType="solid">
        <fgColor theme="4" tint="0.59999389629810485"/>
        <bgColor indexed="65"/>
      </patternFill>
    </fill>
    <fill>
      <patternFill patternType="solid">
        <fgColor theme="5" tint="0.79998168889431442"/>
        <bgColor indexed="65"/>
      </patternFill>
    </fill>
    <fill>
      <patternFill patternType="solid">
        <fgColor theme="4" tint="-0.49998474074526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CCFFFF"/>
        <bgColor indexed="64"/>
      </patternFill>
    </fill>
    <fill>
      <patternFill patternType="solid">
        <fgColor rgb="FFFFFF99"/>
        <bgColor indexed="64"/>
      </patternFill>
    </fill>
    <fill>
      <patternFill patternType="solid">
        <fgColor rgb="FFEEDDFF"/>
        <bgColor indexed="64"/>
      </patternFill>
    </fill>
    <fill>
      <patternFill patternType="solid">
        <fgColor theme="0"/>
        <bgColor indexed="64"/>
      </patternFill>
    </fill>
    <fill>
      <patternFill patternType="solid">
        <fgColor theme="9" tint="0.79998168889431442"/>
        <bgColor indexed="64"/>
      </patternFill>
    </fill>
    <fill>
      <patternFill patternType="solid">
        <fgColor rgb="FFFEF8F4"/>
        <bgColor indexed="64"/>
      </patternFill>
    </fill>
    <fill>
      <patternFill patternType="solid">
        <fgColor rgb="FFFEF2EC"/>
        <bgColor indexed="64"/>
      </patternFill>
    </fill>
    <fill>
      <patternFill patternType="solid">
        <fgColor rgb="FFFEF5F0"/>
        <bgColor indexed="64"/>
      </patternFill>
    </fill>
    <fill>
      <patternFill patternType="solid">
        <fgColor rgb="FFFDF0E9"/>
        <bgColor indexed="64"/>
      </patternFill>
    </fill>
    <fill>
      <patternFill patternType="solid">
        <fgColor theme="0" tint="-0.14999847407452621"/>
        <bgColor indexed="64"/>
      </patternFill>
    </fill>
    <fill>
      <patternFill patternType="solid">
        <fgColor rgb="FFCCCCFF"/>
        <bgColor indexed="64"/>
      </patternFill>
    </fill>
    <fill>
      <patternFill patternType="solid">
        <fgColor rgb="FF99CCFF"/>
        <bgColor indexed="64"/>
      </patternFill>
    </fill>
    <fill>
      <patternFill patternType="solid">
        <fgColor theme="2" tint="-9.9978637043366805E-2"/>
        <bgColor indexed="64"/>
      </patternFill>
    </fill>
    <fill>
      <patternFill patternType="solid">
        <fgColor theme="6" tint="0.59999389629810485"/>
        <bgColor indexed="65"/>
      </patternFill>
    </fill>
    <fill>
      <patternFill patternType="solid">
        <fgColor theme="1"/>
        <bgColor theme="1"/>
      </patternFill>
    </fill>
    <fill>
      <patternFill patternType="solid">
        <fgColor rgb="FFCCFFCC"/>
        <bgColor indexed="64"/>
      </patternFill>
    </fill>
  </fills>
  <borders count="40">
    <border>
      <left/>
      <right/>
      <top/>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top/>
      <bottom/>
      <diagonal/>
    </border>
    <border>
      <left/>
      <right style="thin">
        <color theme="1"/>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4" fillId="4" borderId="0">
      <alignment horizontal="left" vertical="center"/>
      <protection locked="0"/>
    </xf>
    <xf numFmtId="43" fontId="1" fillId="0" borderId="0" applyFont="0" applyFill="0" applyBorder="0" applyAlignment="0" applyProtection="0"/>
    <xf numFmtId="0" fontId="1" fillId="20" borderId="0" applyNumberFormat="0" applyBorder="0" applyAlignment="0" applyProtection="0"/>
    <xf numFmtId="44" fontId="1" fillId="0" borderId="0" applyFont="0" applyFill="0" applyBorder="0" applyAlignment="0" applyProtection="0"/>
  </cellStyleXfs>
  <cellXfs count="306">
    <xf numFmtId="0" fontId="0" fillId="0" borderId="0" xfId="0"/>
    <xf numFmtId="0" fontId="4" fillId="4" borderId="0" xfId="5" applyAlignment="1" applyProtection="1">
      <alignment horizontal="left" vertical="center" wrapText="1"/>
    </xf>
    <xf numFmtId="0" fontId="4" fillId="4" borderId="0" xfId="5" applyProtection="1">
      <alignment horizontal="left" vertical="center"/>
    </xf>
    <xf numFmtId="0" fontId="4" fillId="4" borderId="0" xfId="5" applyAlignment="1" applyProtection="1">
      <alignment horizontal="center" vertical="center"/>
    </xf>
    <xf numFmtId="0" fontId="4" fillId="4" borderId="15" xfId="5" applyBorder="1" applyProtection="1">
      <alignment horizontal="left" vertical="center"/>
    </xf>
    <xf numFmtId="0" fontId="11" fillId="5" borderId="16" xfId="0" applyFont="1" applyFill="1" applyBorder="1" applyAlignment="1">
      <alignment horizontal="center" vertical="center" wrapText="1"/>
    </xf>
    <xf numFmtId="0" fontId="12" fillId="5" borderId="17" xfId="0" applyFont="1" applyFill="1" applyBorder="1" applyAlignment="1">
      <alignment horizontal="centerContinuous" vertical="center" wrapText="1"/>
    </xf>
    <xf numFmtId="0" fontId="12" fillId="5" borderId="17"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16" fillId="0" borderId="0" xfId="0" applyFont="1"/>
    <xf numFmtId="0" fontId="4" fillId="4" borderId="0" xfId="5" applyFont="1" applyAlignment="1" applyProtection="1">
      <alignment horizontal="left" vertical="center" wrapText="1"/>
    </xf>
    <xf numFmtId="0" fontId="4" fillId="4" borderId="0" xfId="5" applyFont="1" applyProtection="1">
      <alignment horizontal="left" vertical="center"/>
    </xf>
    <xf numFmtId="0" fontId="4" fillId="4" borderId="0" xfId="5" applyFont="1" applyAlignment="1" applyProtection="1">
      <alignment horizontal="center" vertical="center"/>
    </xf>
    <xf numFmtId="0" fontId="4" fillId="4" borderId="15" xfId="5" applyFont="1" applyBorder="1" applyProtection="1">
      <alignment horizontal="left" vertical="center"/>
    </xf>
    <xf numFmtId="0" fontId="17" fillId="5" borderId="16" xfId="0" applyFont="1" applyFill="1" applyBorder="1" applyAlignment="1">
      <alignment horizontal="center" vertical="center" wrapText="1"/>
    </xf>
    <xf numFmtId="0" fontId="18" fillId="5" borderId="17" xfId="0" applyFont="1" applyFill="1" applyBorder="1" applyAlignment="1">
      <alignment horizontal="centerContinuous" vertical="center" wrapText="1"/>
    </xf>
    <xf numFmtId="0" fontId="18" fillId="5" borderId="17" xfId="0" applyFont="1" applyFill="1" applyBorder="1" applyAlignment="1">
      <alignment horizontal="center" vertical="center" wrapText="1"/>
    </xf>
    <xf numFmtId="0" fontId="16" fillId="0" borderId="0" xfId="0" applyFont="1" applyAlignment="1">
      <alignment wrapText="1"/>
    </xf>
    <xf numFmtId="0" fontId="16" fillId="0" borderId="0" xfId="0" applyFont="1" applyAlignment="1">
      <alignment horizontal="center" vertical="center"/>
    </xf>
    <xf numFmtId="0" fontId="16" fillId="14" borderId="16" xfId="0" applyFont="1" applyFill="1" applyBorder="1" applyAlignment="1" applyProtection="1">
      <alignment horizontal="left" vertical="top" wrapText="1"/>
      <protection locked="0"/>
    </xf>
    <xf numFmtId="0" fontId="16" fillId="14" borderId="17" xfId="0" applyFont="1" applyFill="1" applyBorder="1" applyAlignment="1" applyProtection="1">
      <alignment horizontal="left" vertical="top" wrapText="1"/>
      <protection locked="0"/>
    </xf>
    <xf numFmtId="164" fontId="16" fillId="14" borderId="17" xfId="0" applyNumberFormat="1" applyFont="1" applyFill="1" applyBorder="1" applyAlignment="1" applyProtection="1">
      <alignment horizontal="center" vertical="center" wrapText="1"/>
      <protection locked="0"/>
    </xf>
    <xf numFmtId="0" fontId="16" fillId="14" borderId="17" xfId="0" applyFont="1" applyFill="1" applyBorder="1" applyAlignment="1" applyProtection="1">
      <alignment horizontal="center" vertical="center" wrapText="1"/>
      <protection locked="0"/>
    </xf>
    <xf numFmtId="0" fontId="11" fillId="5" borderId="17" xfId="0" applyFont="1" applyFill="1" applyBorder="1" applyAlignment="1">
      <alignment horizontal="center" vertical="center" wrapText="1"/>
    </xf>
    <xf numFmtId="0" fontId="0" fillId="14" borderId="0" xfId="0" applyFill="1" applyAlignment="1" applyProtection="1">
      <alignment horizontal="left" vertical="top" wrapText="1"/>
      <protection locked="0"/>
    </xf>
    <xf numFmtId="164" fontId="18" fillId="0" borderId="0" xfId="0" applyNumberFormat="1" applyFont="1" applyAlignment="1">
      <alignment horizontal="center"/>
    </xf>
    <xf numFmtId="164" fontId="18" fillId="0" borderId="0" xfId="0" applyNumberFormat="1" applyFont="1" applyAlignment="1">
      <alignment horizontal="center" vertical="center"/>
    </xf>
    <xf numFmtId="0" fontId="16" fillId="14" borderId="17" xfId="0" applyFont="1" applyFill="1" applyBorder="1" applyAlignment="1" applyProtection="1">
      <alignment horizontal="center" vertical="center"/>
      <protection locked="0"/>
    </xf>
    <xf numFmtId="0" fontId="19" fillId="14" borderId="17" xfId="0" applyFont="1" applyFill="1" applyBorder="1" applyAlignment="1" applyProtection="1">
      <alignment horizontal="left" vertical="top" wrapText="1"/>
      <protection locked="0"/>
    </xf>
    <xf numFmtId="6" fontId="0" fillId="0" borderId="0" xfId="0" applyNumberFormat="1"/>
    <xf numFmtId="165" fontId="16" fillId="15" borderId="17" xfId="0" applyNumberFormat="1" applyFont="1" applyFill="1" applyBorder="1" applyAlignment="1" applyProtection="1">
      <alignment horizontal="center" vertical="center" wrapText="1"/>
      <protection locked="0"/>
    </xf>
    <xf numFmtId="165" fontId="16" fillId="0" borderId="0" xfId="0" applyNumberFormat="1" applyFont="1" applyAlignment="1" applyProtection="1">
      <alignment horizontal="center" vertical="center" wrapText="1"/>
      <protection locked="0"/>
    </xf>
    <xf numFmtId="6" fontId="22" fillId="0" borderId="0" xfId="0" applyNumberFormat="1" applyFont="1"/>
    <xf numFmtId="165" fontId="16" fillId="0" borderId="0" xfId="0" applyNumberFormat="1" applyFont="1"/>
    <xf numFmtId="6" fontId="16" fillId="14" borderId="17" xfId="0" applyNumberFormat="1" applyFont="1" applyFill="1" applyBorder="1" applyAlignment="1" applyProtection="1">
      <alignment horizontal="left" vertical="center" wrapText="1"/>
      <protection locked="0"/>
    </xf>
    <xf numFmtId="0" fontId="16" fillId="14" borderId="17" xfId="0" applyFont="1" applyFill="1" applyBorder="1" applyAlignment="1" applyProtection="1">
      <alignment horizontal="left" vertical="center" wrapText="1"/>
      <protection locked="0"/>
    </xf>
    <xf numFmtId="165" fontId="16" fillId="14" borderId="17" xfId="0" applyNumberFormat="1" applyFont="1" applyFill="1" applyBorder="1" applyAlignment="1">
      <alignment horizontal="center" vertical="center"/>
    </xf>
    <xf numFmtId="0" fontId="23" fillId="10" borderId="0" xfId="2" applyFont="1" applyFill="1" applyBorder="1" applyAlignment="1" applyProtection="1">
      <alignment vertical="top" wrapText="1"/>
    </xf>
    <xf numFmtId="165" fontId="19" fillId="14" borderId="17" xfId="0" applyNumberFormat="1" applyFont="1" applyFill="1" applyBorder="1" applyAlignment="1" applyProtection="1">
      <alignment horizontal="center" vertical="center" wrapText="1"/>
      <protection locked="0"/>
    </xf>
    <xf numFmtId="165" fontId="18" fillId="0" borderId="0" xfId="0" applyNumberFormat="1" applyFont="1" applyAlignment="1">
      <alignment horizontal="center" vertical="center"/>
    </xf>
    <xf numFmtId="165" fontId="16" fillId="14" borderId="17" xfId="0" applyNumberFormat="1" applyFont="1" applyFill="1" applyBorder="1" applyAlignment="1" applyProtection="1">
      <alignment horizontal="center" vertical="center" wrapText="1"/>
      <protection locked="0"/>
    </xf>
    <xf numFmtId="0" fontId="4" fillId="4" borderId="15" xfId="5" applyBorder="1" applyAlignment="1" applyProtection="1">
      <alignment horizontal="center" vertical="center"/>
    </xf>
    <xf numFmtId="164" fontId="18" fillId="0" borderId="0" xfId="0" applyNumberFormat="1" applyFont="1" applyAlignment="1" applyProtection="1">
      <alignment horizontal="center" vertical="center"/>
      <protection locked="0"/>
    </xf>
    <xf numFmtId="164" fontId="16" fillId="14" borderId="17" xfId="0" applyNumberFormat="1" applyFont="1" applyFill="1" applyBorder="1" applyAlignment="1" applyProtection="1">
      <alignment horizontal="left" vertical="top"/>
      <protection locked="0"/>
    </xf>
    <xf numFmtId="0" fontId="16" fillId="0" borderId="0" xfId="0" applyFont="1" applyAlignment="1" applyProtection="1">
      <alignment horizontal="left" vertical="top" wrapText="1"/>
      <protection locked="0"/>
    </xf>
    <xf numFmtId="0" fontId="18" fillId="0" borderId="0" xfId="0" applyFont="1" applyAlignment="1" applyProtection="1">
      <alignment horizontal="right" vertical="center"/>
      <protection locked="0"/>
    </xf>
    <xf numFmtId="0" fontId="0" fillId="0" borderId="0" xfId="0" applyFont="1"/>
    <xf numFmtId="165" fontId="18" fillId="0" borderId="17" xfId="0" applyNumberFormat="1" applyFont="1" applyFill="1" applyBorder="1" applyAlignment="1" applyProtection="1">
      <alignment horizontal="center" vertical="center" wrapText="1"/>
      <protection locked="0"/>
    </xf>
    <xf numFmtId="164" fontId="19" fillId="14" borderId="17" xfId="0" applyNumberFormat="1" applyFont="1" applyFill="1" applyBorder="1" applyAlignment="1" applyProtection="1">
      <alignment horizontal="center" vertical="center" wrapText="1"/>
      <protection locked="0"/>
    </xf>
    <xf numFmtId="164" fontId="16" fillId="14" borderId="2" xfId="0" applyNumberFormat="1" applyFont="1" applyFill="1" applyBorder="1" applyAlignment="1" applyProtection="1">
      <alignment horizontal="center" vertical="center" wrapText="1"/>
      <protection locked="0"/>
    </xf>
    <xf numFmtId="0" fontId="16" fillId="0" borderId="19" xfId="0" applyFont="1" applyBorder="1" applyAlignment="1">
      <alignment wrapText="1"/>
    </xf>
    <xf numFmtId="0" fontId="16" fillId="0" borderId="19" xfId="0" applyFont="1" applyBorder="1" applyAlignment="1" applyProtection="1">
      <alignment horizontal="left" vertical="top" wrapText="1"/>
      <protection locked="0"/>
    </xf>
    <xf numFmtId="164" fontId="18" fillId="0" borderId="19" xfId="0" applyNumberFormat="1" applyFont="1" applyBorder="1" applyAlignment="1">
      <alignment horizontal="center"/>
    </xf>
    <xf numFmtId="0" fontId="16" fillId="0" borderId="19" xfId="0" applyFont="1" applyBorder="1"/>
    <xf numFmtId="164" fontId="19" fillId="12" borderId="17" xfId="0" applyNumberFormat="1" applyFont="1" applyFill="1" applyBorder="1" applyAlignment="1" applyProtection="1">
      <alignment horizontal="center" vertical="center" wrapText="1"/>
      <protection locked="0"/>
    </xf>
    <xf numFmtId="164" fontId="16" fillId="12" borderId="17" xfId="0" applyNumberFormat="1" applyFont="1" applyFill="1" applyBorder="1" applyAlignment="1" applyProtection="1">
      <alignment horizontal="center" vertical="center" wrapText="1"/>
      <protection locked="0"/>
    </xf>
    <xf numFmtId="0" fontId="29" fillId="4" borderId="15" xfId="5" applyFont="1" applyBorder="1" applyProtection="1">
      <alignment horizontal="left" vertical="center"/>
    </xf>
    <xf numFmtId="0" fontId="8" fillId="5" borderId="17" xfId="0" applyFont="1" applyFill="1" applyBorder="1" applyAlignment="1">
      <alignment horizontal="center" vertical="center" wrapText="1"/>
    </xf>
    <xf numFmtId="0" fontId="0" fillId="0" borderId="16" xfId="0" applyFill="1" applyBorder="1" applyAlignment="1" applyProtection="1">
      <alignment horizontal="left" vertical="top" wrapText="1"/>
      <protection locked="0"/>
    </xf>
    <xf numFmtId="0" fontId="30" fillId="0" borderId="17" xfId="0" applyFont="1" applyFill="1" applyBorder="1" applyAlignment="1">
      <alignment vertical="center" wrapText="1"/>
    </xf>
    <xf numFmtId="0" fontId="0" fillId="0" borderId="17" xfId="0" applyFill="1" applyBorder="1" applyAlignment="1" applyProtection="1">
      <alignment horizontal="left" vertical="top" wrapText="1"/>
      <protection locked="0"/>
    </xf>
    <xf numFmtId="164" fontId="18" fillId="0" borderId="17" xfId="6" applyNumberFormat="1" applyFont="1" applyFill="1" applyBorder="1" applyAlignment="1" applyProtection="1">
      <alignment horizontal="center" vertical="top" wrapText="1"/>
      <protection locked="0"/>
    </xf>
    <xf numFmtId="164" fontId="16" fillId="12" borderId="17" xfId="6" applyNumberFormat="1" applyFont="1" applyFill="1" applyBorder="1" applyAlignment="1" applyProtection="1">
      <alignment horizontal="center" vertical="center" wrapText="1"/>
      <protection locked="0"/>
    </xf>
    <xf numFmtId="0" fontId="16" fillId="12" borderId="0" xfId="0" applyFont="1" applyFill="1"/>
    <xf numFmtId="0" fontId="27" fillId="12" borderId="0" xfId="0" applyFont="1" applyFill="1" applyAlignment="1">
      <alignment vertical="center" wrapText="1"/>
    </xf>
    <xf numFmtId="6" fontId="16" fillId="14" borderId="17" xfId="0" applyNumberFormat="1" applyFont="1" applyFill="1" applyBorder="1" applyAlignment="1" applyProtection="1">
      <alignment horizontal="center" vertical="center" wrapText="1"/>
      <protection locked="0"/>
    </xf>
    <xf numFmtId="0" fontId="15" fillId="7" borderId="17" xfId="0"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15" fillId="6" borderId="20" xfId="0" applyFont="1" applyFill="1" applyBorder="1" applyAlignment="1">
      <alignment horizontal="center" vertical="center" wrapText="1"/>
    </xf>
    <xf numFmtId="0" fontId="0" fillId="0" borderId="20" xfId="0" applyBorder="1" applyAlignment="1">
      <alignment horizontal="center" vertical="center"/>
    </xf>
    <xf numFmtId="0" fontId="15" fillId="7" borderId="23"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5" fillId="17" borderId="23" xfId="0" applyFont="1" applyFill="1" applyBorder="1" applyAlignment="1">
      <alignment horizontal="center" vertical="center" wrapText="1"/>
    </xf>
    <xf numFmtId="0" fontId="15" fillId="17" borderId="20" xfId="0" applyFont="1" applyFill="1" applyBorder="1" applyAlignment="1">
      <alignment horizontal="center" vertical="center" wrapText="1"/>
    </xf>
    <xf numFmtId="0" fontId="15" fillId="18" borderId="23" xfId="0" applyFont="1" applyFill="1" applyBorder="1" applyAlignment="1">
      <alignment horizontal="center" vertical="center" wrapText="1"/>
    </xf>
    <xf numFmtId="0" fontId="15" fillId="18"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19" borderId="25" xfId="0" applyFont="1" applyFill="1" applyBorder="1" applyAlignment="1">
      <alignment horizontal="center" vertical="center"/>
    </xf>
    <xf numFmtId="0" fontId="3" fillId="19" borderId="26" xfId="0" applyFont="1" applyFill="1" applyBorder="1" applyAlignment="1">
      <alignment horizontal="center" vertical="center"/>
    </xf>
    <xf numFmtId="0" fontId="3" fillId="19" borderId="27" xfId="0" applyFont="1" applyFill="1" applyBorder="1" applyAlignment="1">
      <alignment horizontal="center" vertical="center"/>
    </xf>
    <xf numFmtId="0" fontId="3" fillId="19" borderId="28" xfId="0" applyFont="1" applyFill="1" applyBorder="1" applyAlignment="1">
      <alignment horizontal="center" vertical="center"/>
    </xf>
    <xf numFmtId="0" fontId="0" fillId="0" borderId="16" xfId="0" applyBorder="1" applyAlignment="1">
      <alignment horizontal="center" vertical="center"/>
    </xf>
    <xf numFmtId="0" fontId="15" fillId="6" borderId="16" xfId="0" applyFont="1" applyFill="1" applyBorder="1" applyAlignment="1">
      <alignment horizontal="center" vertical="center" wrapText="1"/>
    </xf>
    <xf numFmtId="0" fontId="3" fillId="19" borderId="29" xfId="0" applyFont="1" applyFill="1" applyBorder="1" applyAlignment="1">
      <alignment horizontal="center" vertical="center"/>
    </xf>
    <xf numFmtId="0" fontId="15" fillId="16" borderId="23"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0" fillId="0" borderId="23" xfId="0" applyBorder="1"/>
    <xf numFmtId="0" fontId="0" fillId="0" borderId="10" xfId="0" applyBorder="1"/>
    <xf numFmtId="0" fontId="3" fillId="19" borderId="24" xfId="0" applyFont="1" applyFill="1" applyBorder="1"/>
    <xf numFmtId="0" fontId="3" fillId="19" borderId="12" xfId="0" applyFont="1" applyFill="1" applyBorder="1"/>
    <xf numFmtId="0" fontId="32" fillId="21" borderId="32" xfId="0" applyFont="1" applyFill="1" applyBorder="1" applyAlignment="1">
      <alignment horizontal="center" vertical="center" wrapText="1"/>
    </xf>
    <xf numFmtId="0" fontId="32" fillId="21" borderId="0" xfId="0" applyFont="1" applyFill="1" applyAlignment="1">
      <alignment horizontal="center" vertical="center"/>
    </xf>
    <xf numFmtId="0" fontId="32" fillId="21" borderId="0" xfId="0" applyFont="1" applyFill="1" applyAlignment="1">
      <alignment horizontal="left" vertical="center" wrapText="1"/>
    </xf>
    <xf numFmtId="0" fontId="32" fillId="21" borderId="0" xfId="0" applyFont="1" applyFill="1" applyAlignment="1">
      <alignment horizontal="center" vertical="center" wrapText="1"/>
    </xf>
    <xf numFmtId="0" fontId="33" fillId="21" borderId="0" xfId="0" applyFont="1" applyFill="1" applyAlignment="1">
      <alignment horizontal="center" vertical="center" wrapText="1"/>
    </xf>
    <xf numFmtId="0" fontId="33" fillId="0" borderId="0" xfId="0" applyFont="1" applyAlignment="1">
      <alignment horizontal="center" vertical="center"/>
    </xf>
    <xf numFmtId="0" fontId="19" fillId="0" borderId="0" xfId="0" applyFont="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xf>
    <xf numFmtId="0" fontId="19" fillId="0" borderId="0" xfId="0" applyFont="1" applyAlignment="1">
      <alignment horizontal="center" vertical="center" wrapText="1"/>
    </xf>
    <xf numFmtId="0" fontId="0" fillId="0" borderId="0" xfId="0" applyAlignment="1">
      <alignment horizontal="left" vertical="center"/>
    </xf>
    <xf numFmtId="0" fontId="19" fillId="0" borderId="0" xfId="0" applyFont="1" applyAlignment="1">
      <alignment horizontal="left" vertical="top" wrapText="1"/>
    </xf>
    <xf numFmtId="164" fontId="19" fillId="0" borderId="0" xfId="0" applyNumberFormat="1" applyFont="1" applyAlignment="1">
      <alignment horizontal="center" vertical="center"/>
    </xf>
    <xf numFmtId="0" fontId="16" fillId="0" borderId="0" xfId="4" applyFont="1" applyFill="1" applyBorder="1" applyAlignment="1">
      <alignment horizontal="left" vertical="top" wrapText="1"/>
    </xf>
    <xf numFmtId="164" fontId="16" fillId="0" borderId="0" xfId="0" applyNumberFormat="1" applyFont="1" applyAlignment="1">
      <alignment horizontal="center" vertical="center" wrapText="1"/>
    </xf>
    <xf numFmtId="164" fontId="19" fillId="0" borderId="0" xfId="0" applyNumberFormat="1" applyFont="1" applyAlignment="1">
      <alignment horizontal="center" vertical="center" wrapText="1"/>
    </xf>
    <xf numFmtId="0" fontId="24" fillId="0" borderId="0" xfId="0" applyFont="1" applyAlignment="1">
      <alignment horizontal="left" vertical="top" wrapText="1"/>
    </xf>
    <xf numFmtId="3" fontId="16" fillId="0" borderId="0" xfId="0" applyNumberFormat="1" applyFont="1" applyAlignment="1">
      <alignment horizontal="center" vertical="center" wrapText="1"/>
    </xf>
    <xf numFmtId="0" fontId="19" fillId="0" borderId="0" xfId="0" applyFont="1" applyAlignment="1">
      <alignment horizontal="left" vertical="center" wrapText="1"/>
    </xf>
    <xf numFmtId="0" fontId="16" fillId="0" borderId="0" xfId="0" applyFont="1" applyAlignment="1">
      <alignment horizontal="left" vertical="top"/>
    </xf>
    <xf numFmtId="0" fontId="27" fillId="0" borderId="0" xfId="0" applyFont="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0" fillId="0" borderId="14" xfId="0" applyBorder="1" applyAlignment="1">
      <alignment horizontal="left" vertical="center"/>
    </xf>
    <xf numFmtId="6" fontId="16" fillId="0" borderId="0" xfId="0" applyNumberFormat="1" applyFont="1" applyAlignment="1">
      <alignment horizontal="left" vertical="top" wrapText="1"/>
    </xf>
    <xf numFmtId="0" fontId="26" fillId="0" borderId="0" xfId="0" applyFont="1" applyAlignment="1">
      <alignment horizontal="center" vertical="center" wrapText="1"/>
    </xf>
    <xf numFmtId="0" fontId="19" fillId="0" borderId="0" xfId="4" applyFont="1" applyFill="1" applyBorder="1" applyAlignment="1">
      <alignment horizontal="left" vertical="top" wrapText="1"/>
    </xf>
    <xf numFmtId="0" fontId="16" fillId="0" borderId="0" xfId="7" applyFont="1" applyFill="1" applyBorder="1" applyAlignment="1">
      <alignment horizontal="center" vertical="center"/>
    </xf>
    <xf numFmtId="0" fontId="16" fillId="0" borderId="0" xfId="7" applyFont="1" applyFill="1" applyBorder="1" applyAlignment="1">
      <alignment horizontal="left" vertical="top" wrapText="1"/>
    </xf>
    <xf numFmtId="0" fontId="16" fillId="0" borderId="0" xfId="7" applyFont="1" applyFill="1" applyBorder="1" applyAlignment="1">
      <alignment horizontal="left" vertical="center" wrapText="1"/>
    </xf>
    <xf numFmtId="0" fontId="16" fillId="0" borderId="0" xfId="7" applyFont="1" applyFill="1" applyBorder="1" applyAlignment="1">
      <alignment horizontal="center" vertical="center" wrapText="1"/>
    </xf>
    <xf numFmtId="164" fontId="16" fillId="0" borderId="0" xfId="7" applyNumberFormat="1" applyFont="1" applyFill="1" applyBorder="1" applyAlignment="1">
      <alignment horizontal="center" vertical="center"/>
    </xf>
    <xf numFmtId="0" fontId="16" fillId="0" borderId="0" xfId="0" applyFont="1" applyAlignment="1">
      <alignment horizontal="center" vertical="center" wrapText="1" shrinkToFit="1"/>
    </xf>
    <xf numFmtId="0" fontId="16" fillId="0" borderId="0" xfId="0" applyFont="1" applyAlignment="1">
      <alignment horizontal="left" vertical="top" wrapText="1" shrinkToFit="1"/>
    </xf>
    <xf numFmtId="0" fontId="19" fillId="0" borderId="0" xfId="0" applyFont="1" applyAlignment="1">
      <alignment horizontal="center" vertical="center" wrapText="1" shrinkToFit="1"/>
    </xf>
    <xf numFmtId="0" fontId="19" fillId="0" borderId="0" xfId="0" applyFont="1" applyAlignment="1">
      <alignment horizontal="left" vertical="top" wrapText="1" shrinkToFit="1"/>
    </xf>
    <xf numFmtId="0" fontId="0" fillId="0" borderId="0" xfId="0" applyAlignment="1">
      <alignment horizontal="left" vertical="top"/>
    </xf>
    <xf numFmtId="0" fontId="15" fillId="0" borderId="0" xfId="0" applyFont="1" applyAlignment="1">
      <alignment horizontal="left" vertical="top"/>
    </xf>
    <xf numFmtId="0" fontId="0" fillId="0" borderId="0" xfId="0" applyAlignment="1">
      <alignment horizontal="left" vertical="top" wrapText="1"/>
    </xf>
    <xf numFmtId="0" fontId="23" fillId="10" borderId="0" xfId="2" applyFont="1" applyFill="1" applyBorder="1" applyAlignment="1" applyProtection="1">
      <alignment horizontal="center" vertical="top" wrapText="1"/>
    </xf>
    <xf numFmtId="9" fontId="6" fillId="0" borderId="10" xfId="1" applyFont="1" applyFill="1" applyBorder="1" applyAlignment="1">
      <alignment horizontal="center"/>
    </xf>
    <xf numFmtId="0" fontId="32" fillId="21" borderId="33" xfId="0" applyFont="1" applyFill="1" applyBorder="1" applyAlignment="1">
      <alignment horizontal="center" vertical="center" wrapText="1"/>
    </xf>
    <xf numFmtId="0" fontId="5" fillId="5" borderId="0" xfId="5" applyFont="1" applyFill="1" applyBorder="1">
      <alignment horizontal="left" vertical="center"/>
      <protection locked="0"/>
    </xf>
    <xf numFmtId="0" fontId="6" fillId="10" borderId="0" xfId="0" applyFont="1" applyFill="1" applyBorder="1"/>
    <xf numFmtId="0" fontId="9" fillId="0" borderId="0" xfId="3" applyFont="1" applyFill="1" applyBorder="1"/>
    <xf numFmtId="0" fontId="6" fillId="0" borderId="0" xfId="0" applyFont="1" applyBorder="1"/>
    <xf numFmtId="0" fontId="5" fillId="11" borderId="0" xfId="3" applyFont="1" applyFill="1" applyBorder="1"/>
    <xf numFmtId="9" fontId="8" fillId="11" borderId="0" xfId="1" applyFont="1" applyFill="1" applyBorder="1" applyAlignment="1">
      <alignment horizontal="center"/>
    </xf>
    <xf numFmtId="0" fontId="5" fillId="5" borderId="0" xfId="5" applyFont="1" applyFill="1" applyBorder="1" applyAlignment="1">
      <alignment vertical="center"/>
      <protection locked="0"/>
    </xf>
    <xf numFmtId="0" fontId="5" fillId="5" borderId="0" xfId="5" applyFont="1" applyFill="1" applyBorder="1" applyAlignment="1">
      <alignment horizontal="center" vertical="center"/>
      <protection locked="0"/>
    </xf>
    <xf numFmtId="0" fontId="6" fillId="0" borderId="0" xfId="0" applyFont="1" applyBorder="1" applyAlignment="1">
      <alignment horizontal="center"/>
    </xf>
    <xf numFmtId="0" fontId="32" fillId="0" borderId="0" xfId="0" applyFont="1" applyFill="1" applyBorder="1" applyAlignment="1">
      <alignment horizontal="center" vertical="center" wrapText="1"/>
    </xf>
    <xf numFmtId="0" fontId="32" fillId="0" borderId="0" xfId="3" applyFont="1" applyFill="1" applyBorder="1" applyAlignment="1">
      <alignment horizontal="center" vertical="center" wrapText="1"/>
    </xf>
    <xf numFmtId="0" fontId="6" fillId="0" borderId="0" xfId="0" applyFont="1" applyFill="1" applyBorder="1"/>
    <xf numFmtId="0" fontId="10" fillId="0" borderId="0" xfId="0" applyFont="1" applyFill="1" applyBorder="1"/>
    <xf numFmtId="0" fontId="9" fillId="0" borderId="0" xfId="0" applyFont="1" applyFill="1" applyBorder="1"/>
    <xf numFmtId="9" fontId="6" fillId="0" borderId="36" xfId="1" applyFont="1" applyFill="1" applyBorder="1" applyAlignment="1">
      <alignment horizontal="center"/>
    </xf>
    <xf numFmtId="0" fontId="32" fillId="0" borderId="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Fill="1" applyAlignment="1" applyProtection="1">
      <alignment horizontal="left" vertical="top" wrapText="1"/>
      <protection locked="0"/>
    </xf>
    <xf numFmtId="164" fontId="18" fillId="0" borderId="0" xfId="0" applyNumberFormat="1" applyFont="1" applyFill="1" applyAlignment="1" applyProtection="1">
      <alignment horizontal="center" vertical="center" wrapText="1"/>
      <protection locked="0"/>
    </xf>
    <xf numFmtId="0" fontId="16" fillId="0" borderId="0" xfId="0" applyFont="1" applyFill="1"/>
    <xf numFmtId="0" fontId="19" fillId="14" borderId="17" xfId="0" applyFont="1" applyFill="1" applyBorder="1" applyAlignment="1">
      <alignment vertical="center" wrapText="1"/>
    </xf>
    <xf numFmtId="164" fontId="19" fillId="14" borderId="17" xfId="0" applyNumberFormat="1" applyFont="1" applyFill="1" applyBorder="1" applyAlignment="1">
      <alignment horizontal="center" vertical="center" wrapText="1"/>
    </xf>
    <xf numFmtId="0" fontId="19" fillId="14" borderId="17" xfId="0" applyFont="1" applyFill="1" applyBorder="1" applyAlignment="1" applyProtection="1">
      <alignment horizontal="left" vertical="center" wrapText="1"/>
      <protection locked="0"/>
    </xf>
    <xf numFmtId="0" fontId="19" fillId="14" borderId="16" xfId="0" applyFont="1" applyFill="1" applyBorder="1" applyAlignment="1" applyProtection="1">
      <alignment horizontal="left" vertical="center" wrapText="1"/>
      <protection locked="0"/>
    </xf>
    <xf numFmtId="9" fontId="6" fillId="0" borderId="22" xfId="1" applyFont="1" applyFill="1" applyBorder="1" applyAlignment="1">
      <alignment horizontal="center"/>
    </xf>
    <xf numFmtId="9" fontId="6" fillId="0" borderId="12" xfId="1" applyFont="1" applyFill="1" applyBorder="1" applyAlignment="1">
      <alignment horizontal="center"/>
    </xf>
    <xf numFmtId="164" fontId="32" fillId="0" borderId="13" xfId="3" applyNumberFormat="1" applyFont="1" applyFill="1" applyBorder="1" applyAlignment="1">
      <alignment horizontal="center" vertical="center" wrapText="1"/>
    </xf>
    <xf numFmtId="164" fontId="19" fillId="14" borderId="17" xfId="0" applyNumberFormat="1" applyFont="1" applyFill="1" applyBorder="1" applyAlignment="1" applyProtection="1">
      <alignment horizontal="center" vertical="center"/>
      <protection locked="0"/>
    </xf>
    <xf numFmtId="165" fontId="19" fillId="12" borderId="17" xfId="0" applyNumberFormat="1" applyFont="1" applyFill="1" applyBorder="1" applyAlignment="1" applyProtection="1">
      <alignment horizontal="center" vertical="center" wrapText="1"/>
      <protection locked="0"/>
    </xf>
    <xf numFmtId="165" fontId="19" fillId="13" borderId="17" xfId="0" applyNumberFormat="1" applyFont="1" applyFill="1" applyBorder="1" applyAlignment="1" applyProtection="1">
      <alignment horizontal="center" vertical="center" wrapText="1"/>
      <protection locked="0"/>
    </xf>
    <xf numFmtId="9" fontId="6" fillId="0" borderId="0" xfId="1" applyFont="1" applyFill="1" applyBorder="1" applyAlignment="1">
      <alignment horizontal="center"/>
    </xf>
    <xf numFmtId="9" fontId="6" fillId="0" borderId="35" xfId="1" applyFont="1" applyFill="1" applyBorder="1" applyAlignment="1">
      <alignment horizontal="center"/>
    </xf>
    <xf numFmtId="9" fontId="9" fillId="0" borderId="0" xfId="1" applyFont="1" applyFill="1" applyBorder="1" applyAlignment="1">
      <alignment horizontal="center"/>
    </xf>
    <xf numFmtId="9" fontId="6" fillId="0" borderId="38" xfId="1" applyFont="1" applyFill="1" applyBorder="1" applyAlignment="1">
      <alignment horizontal="center"/>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9" fontId="6" fillId="0" borderId="0" xfId="1" applyFont="1" applyBorder="1" applyAlignment="1">
      <alignment horizontal="center"/>
    </xf>
    <xf numFmtId="9" fontId="6" fillId="0" borderId="8" xfId="1" applyFont="1" applyBorder="1" applyAlignment="1">
      <alignment horizontal="center"/>
    </xf>
    <xf numFmtId="9" fontId="6" fillId="0" borderId="39" xfId="1" applyFont="1" applyBorder="1" applyAlignment="1">
      <alignment horizontal="center"/>
    </xf>
    <xf numFmtId="9" fontId="6" fillId="0" borderId="38" xfId="1" applyFont="1" applyBorder="1" applyAlignment="1">
      <alignment horizontal="center"/>
    </xf>
    <xf numFmtId="0" fontId="32" fillId="0" borderId="35" xfId="0" applyFont="1" applyFill="1" applyBorder="1" applyAlignment="1">
      <alignment horizontal="center" vertical="center" wrapText="1"/>
    </xf>
    <xf numFmtId="0" fontId="32" fillId="0" borderId="36" xfId="0" applyFont="1" applyFill="1" applyBorder="1" applyAlignment="1">
      <alignment horizontal="center" vertical="center" wrapText="1"/>
    </xf>
    <xf numFmtId="9" fontId="6" fillId="0" borderId="8" xfId="1" applyFont="1" applyFill="1" applyBorder="1" applyAlignment="1">
      <alignment horizontal="center"/>
    </xf>
    <xf numFmtId="0" fontId="8" fillId="0" borderId="0" xfId="0" applyFont="1" applyBorder="1"/>
    <xf numFmtId="164" fontId="0" fillId="0" borderId="0" xfId="0" applyNumberFormat="1" applyAlignment="1">
      <alignment horizontal="left" vertical="center"/>
    </xf>
    <xf numFmtId="0" fontId="16" fillId="0" borderId="0" xfId="0" applyFont="1" applyAlignment="1">
      <alignment vertical="center"/>
    </xf>
    <xf numFmtId="0" fontId="16" fillId="14" borderId="16" xfId="0" applyFont="1" applyFill="1" applyBorder="1" applyAlignment="1" applyProtection="1">
      <alignment horizontal="left" vertical="center" wrapText="1"/>
      <protection locked="0"/>
    </xf>
    <xf numFmtId="0" fontId="19" fillId="14" borderId="17" xfId="0" applyFont="1" applyFill="1" applyBorder="1" applyAlignment="1" applyProtection="1">
      <alignment horizontal="center" vertical="center" wrapText="1"/>
      <protection locked="0"/>
    </xf>
    <xf numFmtId="0" fontId="19" fillId="14" borderId="17" xfId="0" applyFont="1" applyFill="1" applyBorder="1" applyAlignment="1" applyProtection="1">
      <alignment vertical="center" wrapText="1"/>
      <protection locked="0"/>
    </xf>
    <xf numFmtId="0" fontId="19" fillId="14" borderId="17" xfId="4" applyFont="1" applyFill="1" applyBorder="1" applyAlignment="1">
      <alignment vertical="center" wrapText="1"/>
    </xf>
    <xf numFmtId="0" fontId="19" fillId="14" borderId="17" xfId="0" applyFont="1" applyFill="1" applyBorder="1" applyAlignment="1" applyProtection="1">
      <alignment horizontal="center" vertical="center"/>
      <protection locked="0"/>
    </xf>
    <xf numFmtId="0" fontId="16" fillId="0" borderId="0" xfId="0" applyFont="1" applyAlignment="1">
      <alignment horizontal="center"/>
    </xf>
    <xf numFmtId="0" fontId="16" fillId="13" borderId="17" xfId="0" applyFont="1" applyFill="1" applyBorder="1" applyAlignment="1" applyProtection="1">
      <alignment horizontal="left" vertical="center" wrapText="1"/>
      <protection locked="0"/>
    </xf>
    <xf numFmtId="0" fontId="16" fillId="12" borderId="16" xfId="0" applyFont="1" applyFill="1" applyBorder="1" applyAlignment="1" applyProtection="1">
      <alignment horizontal="left" vertical="center" wrapText="1"/>
      <protection locked="0"/>
    </xf>
    <xf numFmtId="0" fontId="16" fillId="12" borderId="17" xfId="0" applyFont="1" applyFill="1" applyBorder="1" applyAlignment="1" applyProtection="1">
      <alignment horizontal="left" vertical="center" wrapText="1"/>
      <protection locked="0"/>
    </xf>
    <xf numFmtId="0" fontId="16" fillId="12" borderId="17" xfId="0" applyFont="1" applyFill="1" applyBorder="1" applyAlignment="1" applyProtection="1">
      <alignment horizontal="center" vertical="center"/>
      <protection locked="0"/>
    </xf>
    <xf numFmtId="0" fontId="0" fillId="0" borderId="17" xfId="0" applyFill="1" applyBorder="1" applyAlignment="1" applyProtection="1">
      <alignment horizontal="center" vertical="top"/>
      <protection locked="0"/>
    </xf>
    <xf numFmtId="0" fontId="0" fillId="0" borderId="0" xfId="0" applyAlignment="1">
      <alignment horizontal="center"/>
    </xf>
    <xf numFmtId="0" fontId="31" fillId="12" borderId="17" xfId="0" applyFont="1" applyFill="1" applyBorder="1" applyAlignment="1">
      <alignment vertical="center" wrapText="1"/>
    </xf>
    <xf numFmtId="0" fontId="19" fillId="12" borderId="17" xfId="0" applyFont="1" applyFill="1" applyBorder="1" applyAlignment="1" applyProtection="1">
      <alignment horizontal="left" vertical="center" wrapText="1"/>
      <protection locked="0"/>
    </xf>
    <xf numFmtId="0" fontId="16" fillId="12" borderId="17" xfId="0" applyFont="1" applyFill="1" applyBorder="1" applyAlignment="1" applyProtection="1">
      <alignment horizontal="center" vertical="center" wrapText="1"/>
      <protection locked="0"/>
    </xf>
    <xf numFmtId="0" fontId="19" fillId="12" borderId="17" xfId="0" applyFont="1" applyFill="1" applyBorder="1" applyAlignment="1" applyProtection="1">
      <alignment horizontal="center" vertical="center" wrapText="1"/>
      <protection locked="0"/>
    </xf>
    <xf numFmtId="0" fontId="16" fillId="14" borderId="17" xfId="0" applyFont="1" applyFill="1" applyBorder="1" applyAlignment="1" applyProtection="1">
      <alignment horizontal="center" vertical="top"/>
      <protection locked="0"/>
    </xf>
    <xf numFmtId="0" fontId="16" fillId="0" borderId="0" xfId="0" applyFont="1" applyAlignment="1" applyProtection="1">
      <alignment horizontal="center" vertical="top"/>
      <protection locked="0"/>
    </xf>
    <xf numFmtId="0" fontId="27" fillId="14" borderId="17" xfId="0" applyFont="1" applyFill="1" applyBorder="1" applyAlignment="1" applyProtection="1">
      <alignment horizontal="left" vertical="center" wrapText="1"/>
      <protection locked="0"/>
    </xf>
    <xf numFmtId="0" fontId="19" fillId="12" borderId="16" xfId="0" applyFont="1" applyFill="1" applyBorder="1" applyAlignment="1" applyProtection="1">
      <alignment horizontal="left" vertical="center" wrapText="1"/>
      <protection locked="0"/>
    </xf>
    <xf numFmtId="0" fontId="19" fillId="12" borderId="17" xfId="0" applyFont="1" applyFill="1" applyBorder="1" applyAlignment="1" applyProtection="1">
      <alignment horizontal="center" vertical="center"/>
      <protection locked="0"/>
    </xf>
    <xf numFmtId="0" fontId="19" fillId="14" borderId="17" xfId="0" applyFont="1" applyFill="1" applyBorder="1" applyAlignment="1">
      <alignment horizontal="left" vertical="center" wrapText="1"/>
    </xf>
    <xf numFmtId="0" fontId="26" fillId="14" borderId="17" xfId="0" applyFont="1" applyFill="1" applyBorder="1" applyAlignment="1" applyProtection="1">
      <alignment horizontal="center" vertical="center" wrapText="1"/>
      <protection locked="0"/>
    </xf>
    <xf numFmtId="0" fontId="16" fillId="14" borderId="18" xfId="0" applyFont="1" applyFill="1" applyBorder="1" applyAlignment="1" applyProtection="1">
      <alignment horizontal="left" vertical="center" wrapText="1"/>
      <protection locked="0"/>
    </xf>
    <xf numFmtId="0" fontId="16" fillId="14" borderId="2" xfId="0" applyFont="1" applyFill="1" applyBorder="1" applyAlignment="1" applyProtection="1">
      <alignment horizontal="left" vertical="center" wrapText="1"/>
      <protection locked="0"/>
    </xf>
    <xf numFmtId="0" fontId="16" fillId="14" borderId="2" xfId="0" applyFont="1" applyFill="1" applyBorder="1" applyAlignment="1" applyProtection="1">
      <alignment horizontal="center" vertical="center"/>
      <protection locked="0"/>
    </xf>
    <xf numFmtId="0" fontId="16" fillId="0" borderId="19" xfId="0" applyFont="1" applyBorder="1" applyAlignment="1" applyProtection="1">
      <alignment horizontal="center" vertical="top"/>
      <protection locked="0"/>
    </xf>
    <xf numFmtId="0" fontId="0" fillId="14" borderId="0" xfId="0" applyFill="1" applyAlignment="1" applyProtection="1">
      <alignment horizontal="center" vertical="top"/>
      <protection locked="0"/>
    </xf>
    <xf numFmtId="0" fontId="16" fillId="15" borderId="16" xfId="0" applyFont="1" applyFill="1" applyBorder="1" applyAlignment="1" applyProtection="1">
      <alignment horizontal="left" vertical="center" wrapText="1"/>
      <protection locked="0"/>
    </xf>
    <xf numFmtId="0" fontId="16" fillId="15" borderId="17" xfId="0" applyFont="1" applyFill="1" applyBorder="1" applyAlignment="1" applyProtection="1">
      <alignment horizontal="left" vertical="center" wrapText="1"/>
      <protection locked="0"/>
    </xf>
    <xf numFmtId="0" fontId="19" fillId="15" borderId="16" xfId="0" applyFont="1" applyFill="1" applyBorder="1" applyAlignment="1" applyProtection="1">
      <alignment horizontal="left" vertical="center" wrapText="1"/>
      <protection locked="0"/>
    </xf>
    <xf numFmtId="0" fontId="16" fillId="15" borderId="17" xfId="0" applyFont="1" applyFill="1" applyBorder="1" applyAlignment="1" applyProtection="1">
      <alignment horizontal="center" vertical="center"/>
      <protection locked="0"/>
    </xf>
    <xf numFmtId="0" fontId="16" fillId="15" borderId="17" xfId="0" applyFont="1" applyFill="1" applyBorder="1" applyAlignment="1" applyProtection="1">
      <alignment horizontal="center" vertical="center" wrapText="1"/>
      <protection locked="0"/>
    </xf>
    <xf numFmtId="3" fontId="16" fillId="14" borderId="17" xfId="0" applyNumberFormat="1" applyFont="1" applyFill="1" applyBorder="1" applyAlignment="1" applyProtection="1">
      <alignment horizontal="center" vertical="center"/>
      <protection locked="0"/>
    </xf>
    <xf numFmtId="3" fontId="19" fillId="14" borderId="17" xfId="0" applyNumberFormat="1" applyFont="1" applyFill="1" applyBorder="1" applyAlignment="1" applyProtection="1">
      <alignment horizontal="center" vertical="center"/>
      <protection locked="0"/>
    </xf>
    <xf numFmtId="0" fontId="19" fillId="12" borderId="17" xfId="0" applyFont="1" applyFill="1" applyBorder="1" applyAlignment="1" applyProtection="1">
      <alignment vertical="center" wrapText="1"/>
      <protection locked="0"/>
    </xf>
    <xf numFmtId="0" fontId="19" fillId="12" borderId="0" xfId="0" applyFont="1" applyFill="1" applyAlignment="1">
      <alignment vertical="center" wrapText="1"/>
    </xf>
    <xf numFmtId="0" fontId="19" fillId="12" borderId="16" xfId="0" applyFont="1" applyFill="1" applyBorder="1" applyAlignment="1" applyProtection="1">
      <alignment vertical="center" wrapText="1"/>
      <protection locked="0"/>
    </xf>
    <xf numFmtId="0" fontId="16" fillId="0" borderId="0" xfId="0" applyFont="1" applyFill="1" applyAlignment="1" applyProtection="1">
      <alignment horizontal="center" vertical="top"/>
      <protection locked="0"/>
    </xf>
    <xf numFmtId="0" fontId="21" fillId="14" borderId="17" xfId="0" applyFont="1" applyFill="1" applyBorder="1" applyAlignment="1" applyProtection="1">
      <alignment horizontal="left" vertical="center" wrapText="1"/>
      <protection locked="0"/>
    </xf>
    <xf numFmtId="164" fontId="9" fillId="6" borderId="9" xfId="8" applyNumberFormat="1" applyFont="1" applyFill="1" applyBorder="1" applyAlignment="1">
      <alignment horizontal="center"/>
    </xf>
    <xf numFmtId="164" fontId="6" fillId="0" borderId="35" xfId="0" applyNumberFormat="1" applyFont="1" applyFill="1" applyBorder="1" applyAlignment="1">
      <alignment horizontal="center"/>
    </xf>
    <xf numFmtId="164" fontId="6" fillId="7" borderId="9" xfId="8" applyNumberFormat="1" applyFont="1" applyFill="1" applyBorder="1" applyAlignment="1">
      <alignment horizontal="center"/>
    </xf>
    <xf numFmtId="164" fontId="9" fillId="6" borderId="7" xfId="8" applyNumberFormat="1" applyFont="1" applyFill="1" applyBorder="1" applyAlignment="1">
      <alignment horizontal="center"/>
    </xf>
    <xf numFmtId="164" fontId="6" fillId="0" borderId="0" xfId="0" applyNumberFormat="1" applyFont="1" applyFill="1" applyBorder="1" applyAlignment="1">
      <alignment horizontal="center"/>
    </xf>
    <xf numFmtId="164" fontId="6" fillId="7" borderId="7" xfId="8" applyNumberFormat="1" applyFont="1" applyFill="1" applyBorder="1" applyAlignment="1">
      <alignment horizontal="center"/>
    </xf>
    <xf numFmtId="164" fontId="9" fillId="0" borderId="0" xfId="0" applyNumberFormat="1" applyFont="1" applyFill="1" applyBorder="1" applyAlignment="1">
      <alignment horizontal="center"/>
    </xf>
    <xf numFmtId="164" fontId="9" fillId="7" borderId="7" xfId="8" applyNumberFormat="1" applyFont="1" applyFill="1" applyBorder="1" applyAlignment="1">
      <alignment horizontal="center"/>
    </xf>
    <xf numFmtId="164" fontId="9" fillId="6" borderId="37" xfId="8" applyNumberFormat="1" applyFont="1" applyFill="1" applyBorder="1" applyAlignment="1">
      <alignment horizontal="center"/>
    </xf>
    <xf numFmtId="164" fontId="6" fillId="0" borderId="38" xfId="0" applyNumberFormat="1" applyFont="1" applyFill="1" applyBorder="1" applyAlignment="1">
      <alignment horizontal="center"/>
    </xf>
    <xf numFmtId="164" fontId="6" fillId="7" borderId="37" xfId="8" applyNumberFormat="1" applyFont="1" applyFill="1" applyBorder="1" applyAlignment="1">
      <alignment horizontal="center"/>
    </xf>
    <xf numFmtId="164" fontId="5" fillId="11" borderId="0" xfId="8" applyNumberFormat="1" applyFont="1" applyFill="1" applyBorder="1" applyAlignment="1">
      <alignment horizontal="center"/>
    </xf>
    <xf numFmtId="164" fontId="3" fillId="11" borderId="0" xfId="0" applyNumberFormat="1" applyFont="1" applyFill="1" applyBorder="1" applyAlignment="1">
      <alignment horizontal="center"/>
    </xf>
    <xf numFmtId="164" fontId="8" fillId="11" borderId="0" xfId="8" applyNumberFormat="1" applyFont="1" applyFill="1" applyBorder="1" applyAlignment="1">
      <alignment horizontal="center"/>
    </xf>
    <xf numFmtId="164" fontId="6" fillId="0" borderId="0" xfId="0" applyNumberFormat="1" applyFont="1" applyBorder="1" applyAlignment="1">
      <alignment horizontal="center"/>
    </xf>
    <xf numFmtId="9" fontId="6" fillId="0" borderId="0" xfId="0" applyNumberFormat="1" applyFont="1" applyBorder="1" applyAlignment="1">
      <alignment horizontal="center"/>
    </xf>
    <xf numFmtId="164" fontId="32" fillId="0" borderId="9" xfId="0" applyNumberFormat="1" applyFont="1" applyFill="1" applyBorder="1" applyAlignment="1">
      <alignment horizontal="center" vertical="center" wrapText="1"/>
    </xf>
    <xf numFmtId="164" fontId="6" fillId="8" borderId="7" xfId="8" applyNumberFormat="1" applyFont="1" applyFill="1" applyBorder="1" applyAlignment="1">
      <alignment horizontal="center"/>
    </xf>
    <xf numFmtId="164" fontId="6" fillId="17" borderId="7" xfId="8" applyNumberFormat="1" applyFont="1" applyFill="1" applyBorder="1" applyAlignment="1">
      <alignment horizontal="center"/>
    </xf>
    <xf numFmtId="164" fontId="9" fillId="8" borderId="7" xfId="8" applyNumberFormat="1" applyFont="1" applyFill="1" applyBorder="1" applyAlignment="1">
      <alignment horizontal="center"/>
    </xf>
    <xf numFmtId="164" fontId="9" fillId="17" borderId="7" xfId="8" applyNumberFormat="1" applyFont="1" applyFill="1" applyBorder="1" applyAlignment="1">
      <alignment horizontal="center"/>
    </xf>
    <xf numFmtId="164" fontId="6" fillId="8" borderId="37" xfId="8" applyNumberFormat="1" applyFont="1" applyFill="1" applyBorder="1" applyAlignment="1">
      <alignment horizontal="center"/>
    </xf>
    <xf numFmtId="164" fontId="6" fillId="17" borderId="37" xfId="8" applyNumberFormat="1" applyFont="1" applyFill="1" applyBorder="1" applyAlignment="1">
      <alignment horizontal="center"/>
    </xf>
    <xf numFmtId="164" fontId="32" fillId="0" borderId="0" xfId="0" applyNumberFormat="1" applyFont="1" applyFill="1" applyBorder="1" applyAlignment="1">
      <alignment horizontal="center" vertical="center" wrapText="1"/>
    </xf>
    <xf numFmtId="164" fontId="6" fillId="22" borderId="9" xfId="8" applyNumberFormat="1" applyFont="1" applyFill="1" applyBorder="1" applyAlignment="1">
      <alignment horizontal="center"/>
    </xf>
    <xf numFmtId="164" fontId="6" fillId="22" borderId="7" xfId="8" applyNumberFormat="1" applyFont="1" applyFill="1" applyBorder="1" applyAlignment="1">
      <alignment horizontal="center"/>
    </xf>
    <xf numFmtId="164" fontId="9" fillId="22" borderId="7" xfId="8" applyNumberFormat="1" applyFont="1" applyFill="1" applyBorder="1" applyAlignment="1">
      <alignment horizontal="center"/>
    </xf>
    <xf numFmtId="164" fontId="6" fillId="22" borderId="37" xfId="8" applyNumberFormat="1" applyFont="1" applyFill="1" applyBorder="1" applyAlignment="1">
      <alignment horizontal="center"/>
    </xf>
    <xf numFmtId="164" fontId="6" fillId="0" borderId="9" xfId="0" applyNumberFormat="1" applyFont="1" applyFill="1" applyBorder="1" applyAlignment="1">
      <alignment horizontal="center"/>
    </xf>
    <xf numFmtId="164" fontId="6" fillId="0" borderId="7" xfId="0" applyNumberFormat="1" applyFont="1" applyFill="1" applyBorder="1" applyAlignment="1">
      <alignment horizontal="center"/>
    </xf>
    <xf numFmtId="164" fontId="6" fillId="0" borderId="7" xfId="0" applyNumberFormat="1" applyFont="1" applyBorder="1" applyAlignment="1">
      <alignment horizontal="center"/>
    </xf>
    <xf numFmtId="164" fontId="9" fillId="0" borderId="7" xfId="0" applyNumberFormat="1" applyFont="1" applyFill="1" applyBorder="1" applyAlignment="1">
      <alignment horizontal="center"/>
    </xf>
    <xf numFmtId="164" fontId="6" fillId="0" borderId="7" xfId="0" applyNumberFormat="1" applyFont="1" applyFill="1" applyBorder="1" applyAlignment="1">
      <alignment horizontal="center" wrapText="1"/>
    </xf>
    <xf numFmtId="164" fontId="6" fillId="0" borderId="37" xfId="0" applyNumberFormat="1" applyFont="1" applyFill="1" applyBorder="1" applyAlignment="1">
      <alignment horizontal="center"/>
    </xf>
    <xf numFmtId="164" fontId="6" fillId="0" borderId="37" xfId="0" applyNumberFormat="1" applyFont="1" applyBorder="1" applyAlignment="1">
      <alignment horizontal="center"/>
    </xf>
    <xf numFmtId="165" fontId="3" fillId="11" borderId="0" xfId="0" applyNumberFormat="1" applyFont="1" applyFill="1" applyBorder="1" applyAlignment="1">
      <alignment horizontal="center"/>
    </xf>
    <xf numFmtId="165" fontId="8" fillId="11" borderId="0" xfId="0" applyNumberFormat="1" applyFont="1" applyFill="1" applyBorder="1" applyAlignment="1">
      <alignment horizontal="center"/>
    </xf>
    <xf numFmtId="0" fontId="15" fillId="0" borderId="0" xfId="0" applyFont="1"/>
    <xf numFmtId="0" fontId="16" fillId="0" borderId="0" xfId="0" applyFont="1" applyFill="1" applyBorder="1" applyAlignment="1" applyProtection="1">
      <alignment horizontal="left" vertical="top" wrapText="1"/>
      <protection locked="0"/>
    </xf>
    <xf numFmtId="0" fontId="19" fillId="0" borderId="17" xfId="0" applyFont="1" applyBorder="1" applyAlignment="1">
      <alignment horizontal="left" vertical="top" wrapText="1"/>
    </xf>
    <xf numFmtId="0" fontId="19" fillId="12" borderId="16" xfId="0" applyFont="1" applyFill="1" applyBorder="1" applyAlignment="1" applyProtection="1">
      <alignment horizontal="left" vertical="top" wrapText="1"/>
      <protection locked="0"/>
    </xf>
    <xf numFmtId="0" fontId="19" fillId="12" borderId="17" xfId="0" applyFont="1" applyFill="1" applyBorder="1" applyAlignment="1" applyProtection="1">
      <alignment horizontal="left" vertical="top" wrapText="1"/>
      <protection locked="0"/>
    </xf>
    <xf numFmtId="0" fontId="19" fillId="12" borderId="17" xfId="0" applyFont="1" applyFill="1" applyBorder="1" applyAlignment="1" applyProtection="1">
      <alignment vertical="top" wrapText="1"/>
      <protection locked="0"/>
    </xf>
    <xf numFmtId="0" fontId="5" fillId="5" borderId="35" xfId="5" applyFont="1" applyFill="1" applyBorder="1" applyAlignment="1">
      <alignment horizontal="center" vertical="center"/>
      <protection locked="0"/>
    </xf>
    <xf numFmtId="0" fontId="5" fillId="5" borderId="35" xfId="5" applyFont="1" applyFill="1" applyBorder="1" applyAlignment="1">
      <alignment horizontal="center" vertical="center" wrapText="1"/>
      <protection locked="0"/>
    </xf>
    <xf numFmtId="0" fontId="5" fillId="5" borderId="36" xfId="5" applyFont="1" applyFill="1" applyBorder="1" applyAlignment="1">
      <alignment horizontal="center" vertical="center"/>
      <protection locked="0"/>
    </xf>
    <xf numFmtId="0" fontId="5" fillId="5" borderId="9" xfId="5" applyFont="1" applyFill="1" applyBorder="1" applyAlignment="1">
      <alignment horizontal="center" vertical="center"/>
      <protection locked="0"/>
    </xf>
    <xf numFmtId="0" fontId="5" fillId="6" borderId="21" xfId="5" applyFont="1" applyFill="1" applyBorder="1" applyAlignment="1">
      <alignment horizontal="center" vertical="center" wrapText="1"/>
      <protection locked="0"/>
    </xf>
    <xf numFmtId="0" fontId="5" fillId="6" borderId="34" xfId="5" applyFont="1" applyFill="1" applyBorder="1" applyAlignment="1">
      <alignment horizontal="center" vertical="center" wrapText="1"/>
      <protection locked="0"/>
    </xf>
    <xf numFmtId="0" fontId="5" fillId="6" borderId="22" xfId="5" applyFont="1" applyFill="1" applyBorder="1" applyAlignment="1">
      <alignment horizontal="center" vertical="center" wrapText="1"/>
      <protection locked="0"/>
    </xf>
    <xf numFmtId="0" fontId="5" fillId="6" borderId="0" xfId="5" applyFont="1" applyFill="1" applyBorder="1" applyAlignment="1">
      <alignment horizontal="center" vertical="center"/>
      <protection locked="0"/>
    </xf>
    <xf numFmtId="0" fontId="5" fillId="7" borderId="7" xfId="5" applyFont="1" applyFill="1" applyBorder="1" applyAlignment="1">
      <alignment horizontal="center" vertical="center" wrapText="1"/>
      <protection locked="0"/>
    </xf>
    <xf numFmtId="0" fontId="5" fillId="7" borderId="0" xfId="5" applyFont="1" applyFill="1" applyBorder="1" applyAlignment="1">
      <alignment horizontal="center" vertical="center" wrapText="1"/>
      <protection locked="0"/>
    </xf>
    <xf numFmtId="0" fontId="5" fillId="8" borderId="0" xfId="5" applyFont="1" applyFill="1" applyBorder="1" applyAlignment="1">
      <alignment horizontal="center" vertical="center" wrapText="1"/>
      <protection locked="0"/>
    </xf>
    <xf numFmtId="0" fontId="5" fillId="9" borderId="0" xfId="5" applyFont="1" applyFill="1" applyBorder="1" applyAlignment="1">
      <alignment horizontal="center" vertical="center" wrapText="1"/>
      <protection locked="0"/>
    </xf>
    <xf numFmtId="0" fontId="5" fillId="22" borderId="0" xfId="5" applyFont="1" applyFill="1" applyBorder="1" applyAlignment="1">
      <alignment horizontal="center" vertical="center" wrapText="1"/>
      <protection locked="0"/>
    </xf>
    <xf numFmtId="0" fontId="5" fillId="8" borderId="0" xfId="5" applyFont="1" applyFill="1" applyBorder="1" applyAlignment="1">
      <alignment horizontal="center" vertical="center"/>
      <protection locked="0"/>
    </xf>
    <xf numFmtId="0" fontId="7" fillId="18" borderId="4" xfId="0" applyFont="1" applyFill="1" applyBorder="1" applyAlignment="1">
      <alignment horizontal="center" vertical="center" wrapText="1"/>
    </xf>
    <xf numFmtId="0" fontId="7" fillId="18" borderId="6" xfId="0" applyFont="1" applyFill="1" applyBorder="1" applyAlignment="1">
      <alignment horizontal="center" vertical="center" wrapText="1"/>
    </xf>
    <xf numFmtId="0" fontId="15" fillId="16" borderId="21" xfId="0" applyFont="1" applyFill="1" applyBorder="1" applyAlignment="1">
      <alignment horizontal="center"/>
    </xf>
    <xf numFmtId="0" fontId="15" fillId="16" borderId="22" xfId="0" applyFont="1" applyFill="1" applyBorder="1" applyAlignment="1">
      <alignment horizontal="center"/>
    </xf>
    <xf numFmtId="0" fontId="3" fillId="6" borderId="30" xfId="0" applyFont="1" applyFill="1" applyBorder="1" applyAlignment="1">
      <alignment horizontal="center" wrapText="1"/>
    </xf>
    <xf numFmtId="0" fontId="3" fillId="6" borderId="31" xfId="0" applyFont="1" applyFill="1" applyBorder="1" applyAlignment="1">
      <alignment horizontal="center" wrapText="1"/>
    </xf>
    <xf numFmtId="0" fontId="7" fillId="7" borderId="4"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7" fillId="17" borderId="5" xfId="0" applyFont="1" applyFill="1" applyBorder="1" applyAlignment="1">
      <alignment horizontal="center" vertical="center" wrapText="1"/>
    </xf>
    <xf numFmtId="0" fontId="7" fillId="17" borderId="6" xfId="0" applyFont="1" applyFill="1" applyBorder="1" applyAlignment="1">
      <alignment horizontal="center" vertical="center" wrapText="1"/>
    </xf>
    <xf numFmtId="0" fontId="23" fillId="10" borderId="1" xfId="2" applyFont="1" applyFill="1" applyAlignment="1" applyProtection="1">
      <alignment horizontal="center" vertical="top" wrapText="1"/>
    </xf>
    <xf numFmtId="0" fontId="23" fillId="10" borderId="0" xfId="2" applyFont="1" applyFill="1" applyBorder="1" applyAlignment="1" applyProtection="1">
      <alignment horizontal="center" vertical="top" wrapText="1"/>
    </xf>
  </cellXfs>
  <cellStyles count="9">
    <cellStyle name="20% - Accent2" xfId="4" builtinId="34"/>
    <cellStyle name="40% - Accent1" xfId="3" builtinId="31"/>
    <cellStyle name="40% - Accent3" xfId="7" builtinId="39"/>
    <cellStyle name="Comma" xfId="6" builtinId="3"/>
    <cellStyle name="Currency" xfId="8" builtinId="4"/>
    <cellStyle name="Heading 1" xfId="2" builtinId="16"/>
    <cellStyle name="Normal" xfId="0" builtinId="0"/>
    <cellStyle name="Percent" xfId="1" builtinId="5"/>
    <cellStyle name="Quality Category Heading" xfId="5" xr:uid="{26738E97-1998-4EBA-A228-D7B51BEF4836}"/>
  </cellStyles>
  <dxfs count="86">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auto="1"/>
        <name val="Calibri"/>
        <family val="2"/>
        <scheme val="minor"/>
      </font>
      <numFmt numFmtId="164" formatCode="&quot;$&quot;#,##0.00"/>
      <fill>
        <patternFill patternType="none">
          <fgColor theme="0" tint="-0.14999847407452621"/>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theme="0" tint="-0.14999847407452621"/>
          <bgColor auto="1"/>
        </patternFill>
      </fill>
      <alignment horizontal="lef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center" vertical="center" textRotation="0" wrapText="0"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14"/>
        <color auto="1"/>
        <name val="Calibri"/>
        <family val="2"/>
        <scheme val="minor"/>
      </font>
      <fill>
        <patternFill patternType="none">
          <fgColor theme="0" tint="-0.14999847407452621"/>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7"/>
      </font>
      <fill>
        <patternFill>
          <bgColor theme="7"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solid">
          <fgColor indexed="64"/>
          <bgColor rgb="FFCCFFCC"/>
        </patternFill>
      </fill>
      <alignment horizontal="center"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solid">
          <fgColor indexed="64"/>
          <bgColor rgb="FFCCCCFF"/>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solid">
          <fgColor indexed="64"/>
          <bgColor rgb="FFFFFF99"/>
        </patternFill>
      </fill>
      <alignment horizontal="center"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solid">
          <fgColor indexed="64"/>
          <bgColor rgb="FFCCFFFF"/>
        </patternFill>
      </fill>
      <alignment horizontal="center"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164" formatCode="&quot;$&quot;#,##0.00"/>
      <fill>
        <patternFill patternType="solid">
          <fgColor indexed="64"/>
          <bgColor rgb="FFFFCCFF"/>
        </patternFill>
      </fill>
      <alignment horizontal="center" textRotation="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border outline="0">
        <right style="medium">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EF8F4"/>
      <color rgb="FFCCFFCC"/>
      <color rgb="FFCCCCFF"/>
      <color rgb="FFFFFF99"/>
      <color rgb="FFCCFFFF"/>
      <color rgb="FFFFCCFF"/>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wcgov.sharepoint.com/sites/ccel/ppqi/Child%20Care%20Quality%20Funds%20Reporting/TRS%20Supports/TRS%20Supports%20Annu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Menu"/>
      <sheetName val="Report Process"/>
      <sheetName val="Staff Reporting Instructions"/>
      <sheetName val="Staff Instructions"/>
      <sheetName val="Incentives Distribution"/>
      <sheetName val="FY2023 Report Status"/>
      <sheetName val="FY2022 Report Status"/>
      <sheetName val="EOY Expenses"/>
      <sheetName val=" EOY Number of Participants"/>
      <sheetName val="EOY Narrative Summary"/>
      <sheetName val="TEST Board Tab"/>
      <sheetName val="EOY Goals and Outcomes"/>
      <sheetName val="1 - Panhandle"/>
      <sheetName val="2 - South Plains"/>
      <sheetName val="3 - North Texas"/>
      <sheetName val="4 - North Central"/>
      <sheetName val="5 - Tarrant"/>
      <sheetName val="6 - Dallas"/>
      <sheetName val="7 - Northeast"/>
      <sheetName val="8 - East Texas"/>
      <sheetName val="9 - West Central"/>
      <sheetName val="10- Borderplex"/>
      <sheetName val="11 - Permian Basin"/>
      <sheetName val="12 - Concho Valley"/>
      <sheetName val="13 - Heart of Texas"/>
      <sheetName val="14 - Capital Area"/>
      <sheetName val="15 - Rural Capital"/>
      <sheetName val="16 - Brazos Valley"/>
      <sheetName val="17 - Deep East"/>
      <sheetName val="18 - Southeast"/>
      <sheetName val="19 - Golden Crescent"/>
      <sheetName val="20 - Alamo"/>
      <sheetName val="21 - South Texas"/>
      <sheetName val="22 - Coastal Bend"/>
      <sheetName val="23 - Lower Rio"/>
      <sheetName val="24 - Cameron"/>
      <sheetName val="25 - Texoma"/>
      <sheetName val="26 - Central Texas"/>
      <sheetName val="27 - Middle Rio"/>
      <sheetName val="28 - Gulf Coast"/>
    </sheetNames>
    <sheetDataSet>
      <sheetData sheetId="0"/>
      <sheetData sheetId="1"/>
      <sheetData sheetId="2"/>
      <sheetData sheetId="3"/>
      <sheetData sheetId="4"/>
      <sheetData sheetId="5"/>
      <sheetData sheetId="6"/>
      <sheetData sheetId="7">
        <row r="31">
          <cell r="R31">
            <v>11709029.32</v>
          </cell>
        </row>
      </sheetData>
      <sheetData sheetId="8"/>
      <sheetData sheetId="9"/>
      <sheetData sheetId="10"/>
      <sheetData sheetId="11"/>
      <sheetData sheetId="12">
        <row r="20">
          <cell r="D20">
            <v>25479.64</v>
          </cell>
          <cell r="E20">
            <v>277994.57</v>
          </cell>
        </row>
        <row r="21">
          <cell r="D21">
            <v>37800</v>
          </cell>
          <cell r="E21">
            <v>6500</v>
          </cell>
        </row>
        <row r="22">
          <cell r="D22">
            <v>0</v>
          </cell>
          <cell r="E22">
            <v>0</v>
          </cell>
        </row>
        <row r="23">
          <cell r="D23">
            <v>73240.33</v>
          </cell>
          <cell r="E23">
            <v>47967.18</v>
          </cell>
        </row>
        <row r="24">
          <cell r="D24">
            <v>0</v>
          </cell>
          <cell r="E24">
            <v>0</v>
          </cell>
        </row>
        <row r="25">
          <cell r="H25">
            <v>0.27468806841046278</v>
          </cell>
          <cell r="I25">
            <v>0.66893712273641848</v>
          </cell>
        </row>
      </sheetData>
      <sheetData sheetId="13">
        <row r="20">
          <cell r="D20">
            <v>0</v>
          </cell>
          <cell r="E20">
            <v>0</v>
          </cell>
        </row>
        <row r="21">
          <cell r="D21">
            <v>101230</v>
          </cell>
          <cell r="E21">
            <v>255146</v>
          </cell>
        </row>
        <row r="22">
          <cell r="D22">
            <v>0</v>
          </cell>
          <cell r="E22">
            <v>74330</v>
          </cell>
        </row>
        <row r="23">
          <cell r="D23">
            <v>6000</v>
          </cell>
          <cell r="E23">
            <v>23294</v>
          </cell>
        </row>
        <row r="24">
          <cell r="D24">
            <v>0</v>
          </cell>
          <cell r="E24">
            <v>0</v>
          </cell>
        </row>
        <row r="25">
          <cell r="H25">
            <v>0.2331086956521739</v>
          </cell>
          <cell r="I25">
            <v>0.76689130434782604</v>
          </cell>
        </row>
      </sheetData>
      <sheetData sheetId="14">
        <row r="13">
          <cell r="D13">
            <v>0</v>
          </cell>
          <cell r="E13">
            <v>0</v>
          </cell>
        </row>
        <row r="14">
          <cell r="D14">
            <v>42888</v>
          </cell>
          <cell r="E14">
            <v>172870.22</v>
          </cell>
        </row>
        <row r="15">
          <cell r="D15">
            <v>0</v>
          </cell>
          <cell r="E15">
            <v>0</v>
          </cell>
        </row>
        <row r="16">
          <cell r="D16">
            <v>0</v>
          </cell>
          <cell r="E16">
            <v>0</v>
          </cell>
        </row>
        <row r="17">
          <cell r="D17">
            <v>0</v>
          </cell>
          <cell r="E17">
            <v>0</v>
          </cell>
        </row>
        <row r="18">
          <cell r="H18">
            <v>0.19877733953160703</v>
          </cell>
          <cell r="I18">
            <v>0.80121904532371768</v>
          </cell>
        </row>
      </sheetData>
      <sheetData sheetId="15">
        <row r="22">
          <cell r="D22">
            <v>68002.720000000001</v>
          </cell>
          <cell r="E22">
            <v>168403.3</v>
          </cell>
        </row>
        <row r="23">
          <cell r="D23">
            <v>690393.5</v>
          </cell>
          <cell r="E23">
            <v>339778.71</v>
          </cell>
        </row>
        <row r="24">
          <cell r="D24">
            <v>0</v>
          </cell>
          <cell r="E24">
            <v>741527</v>
          </cell>
        </row>
        <row r="25">
          <cell r="D25">
            <v>0</v>
          </cell>
          <cell r="E25">
            <v>0</v>
          </cell>
        </row>
        <row r="26">
          <cell r="D26">
            <v>0</v>
          </cell>
          <cell r="E26">
            <v>0</v>
          </cell>
        </row>
        <row r="27">
          <cell r="H27">
            <v>0.37185399362588867</v>
          </cell>
          <cell r="I27">
            <v>0.61275264035302768</v>
          </cell>
        </row>
      </sheetData>
      <sheetData sheetId="16">
        <row r="13">
          <cell r="D13">
            <v>0</v>
          </cell>
          <cell r="E13">
            <v>0</v>
          </cell>
        </row>
        <row r="14">
          <cell r="D14">
            <v>1862500</v>
          </cell>
          <cell r="E14">
            <v>181500</v>
          </cell>
        </row>
        <row r="15">
          <cell r="D15">
            <v>0</v>
          </cell>
          <cell r="F15">
            <v>0</v>
          </cell>
        </row>
        <row r="16">
          <cell r="D16">
            <v>0</v>
          </cell>
          <cell r="E16">
            <v>0</v>
          </cell>
        </row>
        <row r="17">
          <cell r="D17">
            <v>0</v>
          </cell>
          <cell r="F17">
            <v>0</v>
          </cell>
        </row>
        <row r="18">
          <cell r="H18">
            <v>0.91120352250489234</v>
          </cell>
          <cell r="I18">
            <v>8.8796477495107634E-2</v>
          </cell>
        </row>
      </sheetData>
      <sheetData sheetId="17">
        <row r="19">
          <cell r="D19">
            <v>34840</v>
          </cell>
          <cell r="E19">
            <v>2351585.66</v>
          </cell>
        </row>
        <row r="20">
          <cell r="D20">
            <v>0</v>
          </cell>
          <cell r="E20">
            <v>48000</v>
          </cell>
        </row>
        <row r="21">
          <cell r="D21">
            <v>0</v>
          </cell>
          <cell r="E21">
            <v>225896</v>
          </cell>
        </row>
        <row r="22">
          <cell r="D22">
            <v>0</v>
          </cell>
          <cell r="E22">
            <v>335379.19999999995</v>
          </cell>
        </row>
        <row r="23">
          <cell r="D23">
            <v>0</v>
          </cell>
          <cell r="E23">
            <v>0</v>
          </cell>
        </row>
        <row r="24">
          <cell r="H24">
            <v>1.0529608479296656E-2</v>
          </cell>
          <cell r="I24">
            <v>0.89485377776904684</v>
          </cell>
        </row>
      </sheetData>
      <sheetData sheetId="18">
        <row r="22">
          <cell r="D22">
            <v>0</v>
          </cell>
          <cell r="E22">
            <v>0</v>
          </cell>
        </row>
        <row r="23">
          <cell r="D23">
            <v>63066</v>
          </cell>
          <cell r="E23">
            <v>110717.5</v>
          </cell>
        </row>
        <row r="24">
          <cell r="D24">
            <v>3000</v>
          </cell>
          <cell r="E24">
            <v>13655</v>
          </cell>
        </row>
        <row r="25">
          <cell r="D25">
            <v>14221</v>
          </cell>
          <cell r="E25">
            <v>110006.5</v>
          </cell>
        </row>
        <row r="26">
          <cell r="D26">
            <v>0</v>
          </cell>
          <cell r="E26">
            <v>0</v>
          </cell>
        </row>
        <row r="27">
          <cell r="H27">
            <v>0.25569108280254776</v>
          </cell>
          <cell r="I27">
            <v>0.74642993630573251</v>
          </cell>
        </row>
      </sheetData>
      <sheetData sheetId="19">
        <row r="24">
          <cell r="D24">
            <v>17900</v>
          </cell>
          <cell r="E24">
            <v>22705</v>
          </cell>
        </row>
        <row r="25">
          <cell r="D25">
            <v>430958</v>
          </cell>
          <cell r="E25">
            <v>226768</v>
          </cell>
        </row>
        <row r="26">
          <cell r="D26">
            <v>0</v>
          </cell>
          <cell r="E26">
            <v>0</v>
          </cell>
        </row>
        <row r="27">
          <cell r="D27">
            <v>2128</v>
          </cell>
          <cell r="E27">
            <v>67083</v>
          </cell>
        </row>
        <row r="28">
          <cell r="D28">
            <v>0</v>
          </cell>
        </row>
        <row r="29">
          <cell r="H29">
            <v>0.51045387662705155</v>
          </cell>
          <cell r="I29">
            <v>0.35829767968307868</v>
          </cell>
        </row>
      </sheetData>
      <sheetData sheetId="20">
        <row r="16">
          <cell r="D16">
            <v>0</v>
          </cell>
          <cell r="E16">
            <v>0</v>
          </cell>
        </row>
        <row r="17">
          <cell r="D17">
            <v>215100</v>
          </cell>
          <cell r="E17">
            <v>106964</v>
          </cell>
        </row>
        <row r="18">
          <cell r="D18">
            <v>0</v>
          </cell>
          <cell r="E18">
            <v>0</v>
          </cell>
        </row>
        <row r="19">
          <cell r="D19">
            <v>0</v>
          </cell>
          <cell r="F19">
            <v>0</v>
          </cell>
        </row>
        <row r="20">
          <cell r="D20">
            <v>0</v>
          </cell>
          <cell r="E20">
            <v>0</v>
          </cell>
        </row>
        <row r="21">
          <cell r="H21">
            <v>0.66766614830196758</v>
          </cell>
          <cell r="I21">
            <v>0.33201414173394544</v>
          </cell>
        </row>
      </sheetData>
      <sheetData sheetId="21">
        <row r="25">
          <cell r="D25">
            <v>188715</v>
          </cell>
          <cell r="E25">
            <v>639953.09000000008</v>
          </cell>
        </row>
        <row r="26">
          <cell r="D26">
            <v>10000</v>
          </cell>
          <cell r="E26">
            <v>174005.5</v>
          </cell>
        </row>
        <row r="27">
          <cell r="D27">
            <v>60000</v>
          </cell>
          <cell r="E27">
            <v>92326.41</v>
          </cell>
        </row>
        <row r="28">
          <cell r="D28">
            <v>0</v>
          </cell>
          <cell r="E28">
            <v>0</v>
          </cell>
        </row>
        <row r="29">
          <cell r="D29">
            <v>0</v>
          </cell>
          <cell r="E29">
            <v>0</v>
          </cell>
        </row>
        <row r="30">
          <cell r="H30">
            <v>0.22207296137339055</v>
          </cell>
          <cell r="I30">
            <v>0.7779270386266095</v>
          </cell>
        </row>
      </sheetData>
      <sheetData sheetId="22">
        <row r="12">
          <cell r="D12">
            <v>0</v>
          </cell>
          <cell r="E12">
            <v>0</v>
          </cell>
        </row>
        <row r="13">
          <cell r="D13">
            <v>115500</v>
          </cell>
          <cell r="E13">
            <v>27500</v>
          </cell>
        </row>
        <row r="14">
          <cell r="D14">
            <v>0</v>
          </cell>
          <cell r="E14">
            <v>0</v>
          </cell>
        </row>
        <row r="15">
          <cell r="D15">
            <v>0</v>
          </cell>
          <cell r="E15">
            <v>0</v>
          </cell>
        </row>
        <row r="16">
          <cell r="D16">
            <v>0</v>
          </cell>
          <cell r="E16">
            <v>0</v>
          </cell>
        </row>
        <row r="17">
          <cell r="H17">
            <v>0.24838709677419354</v>
          </cell>
          <cell r="I17">
            <v>5.9139784946236562E-2</v>
          </cell>
        </row>
      </sheetData>
      <sheetData sheetId="23">
        <row r="19">
          <cell r="D19">
            <v>6131</v>
          </cell>
          <cell r="E19">
            <v>14259.23</v>
          </cell>
        </row>
        <row r="20">
          <cell r="D20">
            <v>65091</v>
          </cell>
          <cell r="E20">
            <v>59799.61</v>
          </cell>
        </row>
        <row r="21">
          <cell r="D21">
            <v>0</v>
          </cell>
          <cell r="E21">
            <v>0</v>
          </cell>
        </row>
        <row r="22">
          <cell r="D22">
            <v>0</v>
          </cell>
          <cell r="E22">
            <v>0</v>
          </cell>
        </row>
        <row r="23">
          <cell r="D23">
            <v>0</v>
          </cell>
          <cell r="E23">
            <v>0</v>
          </cell>
        </row>
        <row r="24">
          <cell r="H24">
            <v>0.58563018023944213</v>
          </cell>
          <cell r="I24">
            <v>0.60895638731745816</v>
          </cell>
        </row>
      </sheetData>
      <sheetData sheetId="24">
        <row r="13">
          <cell r="D13">
            <v>78886</v>
          </cell>
          <cell r="E13">
            <v>0</v>
          </cell>
        </row>
        <row r="14">
          <cell r="D14">
            <v>299706</v>
          </cell>
          <cell r="E14">
            <v>26407.72</v>
          </cell>
        </row>
        <row r="15">
          <cell r="D15">
            <v>0</v>
          </cell>
          <cell r="E15">
            <v>0</v>
          </cell>
        </row>
        <row r="16">
          <cell r="D16">
            <v>0</v>
          </cell>
          <cell r="E16">
            <v>0</v>
          </cell>
        </row>
        <row r="17">
          <cell r="D17">
            <v>0</v>
          </cell>
          <cell r="E17">
            <v>0</v>
          </cell>
        </row>
        <row r="18">
          <cell r="H18">
            <v>0.91669209051859812</v>
          </cell>
          <cell r="I18">
            <v>6.3941520297919122E-2</v>
          </cell>
        </row>
      </sheetData>
      <sheetData sheetId="25">
        <row r="17">
          <cell r="D17">
            <v>0</v>
          </cell>
          <cell r="E17">
            <v>0</v>
          </cell>
        </row>
        <row r="18">
          <cell r="D18">
            <v>486673</v>
          </cell>
          <cell r="E18">
            <v>618987</v>
          </cell>
        </row>
        <row r="19">
          <cell r="D19">
            <v>0</v>
          </cell>
          <cell r="E19">
            <v>0</v>
          </cell>
        </row>
        <row r="20">
          <cell r="D20">
            <v>0</v>
          </cell>
          <cell r="E20">
            <v>0</v>
          </cell>
        </row>
        <row r="21">
          <cell r="D21">
            <v>0</v>
          </cell>
          <cell r="E21">
            <v>0</v>
          </cell>
        </row>
        <row r="22">
          <cell r="H22">
            <v>0.4602826918620872</v>
          </cell>
          <cell r="I22">
            <v>0.58542183886847599</v>
          </cell>
        </row>
      </sheetData>
      <sheetData sheetId="26">
        <row r="16">
          <cell r="D16">
            <v>0</v>
          </cell>
          <cell r="E16">
            <v>56299.360000000001</v>
          </cell>
        </row>
        <row r="17">
          <cell r="D17">
            <v>0</v>
          </cell>
          <cell r="E17">
            <v>410475</v>
          </cell>
        </row>
        <row r="18">
          <cell r="D18">
            <v>0</v>
          </cell>
          <cell r="E18">
            <v>0</v>
          </cell>
        </row>
        <row r="19">
          <cell r="D19">
            <v>235422.77</v>
          </cell>
          <cell r="E19">
            <v>23019.879999999997</v>
          </cell>
        </row>
        <row r="20">
          <cell r="D20">
            <v>0</v>
          </cell>
          <cell r="F20">
            <v>0</v>
          </cell>
        </row>
        <row r="21">
          <cell r="H21">
            <v>0.3246243464016238</v>
          </cell>
          <cell r="I21">
            <v>0.67537704628689932</v>
          </cell>
        </row>
      </sheetData>
      <sheetData sheetId="27">
        <row r="23">
          <cell r="D23">
            <v>475</v>
          </cell>
          <cell r="E23">
            <v>0</v>
          </cell>
        </row>
        <row r="24">
          <cell r="D24">
            <v>37571.990000000005</v>
          </cell>
          <cell r="E24">
            <v>282953.01</v>
          </cell>
        </row>
        <row r="25">
          <cell r="D25">
            <v>7000</v>
          </cell>
          <cell r="E25">
            <v>0</v>
          </cell>
        </row>
        <row r="26">
          <cell r="D26">
            <v>2000</v>
          </cell>
          <cell r="E26">
            <v>0</v>
          </cell>
        </row>
        <row r="27">
          <cell r="D27">
            <v>0</v>
          </cell>
        </row>
        <row r="28">
          <cell r="H28">
            <v>0.14256663636363637</v>
          </cell>
          <cell r="I28">
            <v>0.85743336363636369</v>
          </cell>
        </row>
      </sheetData>
      <sheetData sheetId="28">
        <row r="23">
          <cell r="D23">
            <v>0</v>
          </cell>
          <cell r="E23">
            <v>65304.02</v>
          </cell>
        </row>
        <row r="24">
          <cell r="D24">
            <v>200343.03</v>
          </cell>
          <cell r="E24">
            <v>82543.649999999994</v>
          </cell>
        </row>
        <row r="25">
          <cell r="D25">
            <v>0</v>
          </cell>
          <cell r="E25">
            <v>0</v>
          </cell>
        </row>
        <row r="26">
          <cell r="D26">
            <v>30309.800000000003</v>
          </cell>
          <cell r="E26">
            <v>19308.96</v>
          </cell>
        </row>
        <row r="27">
          <cell r="D27">
            <v>0</v>
          </cell>
          <cell r="E27">
            <v>0</v>
          </cell>
        </row>
        <row r="28">
          <cell r="H28">
            <v>0.55121157518156427</v>
          </cell>
          <cell r="I28">
            <v>0.39946906059787735</v>
          </cell>
        </row>
      </sheetData>
      <sheetData sheetId="29">
        <row r="20">
          <cell r="D20">
            <v>0</v>
          </cell>
          <cell r="E20">
            <v>0</v>
          </cell>
        </row>
        <row r="21">
          <cell r="D21">
            <v>13028.64</v>
          </cell>
          <cell r="E21">
            <v>271570.2</v>
          </cell>
        </row>
        <row r="22">
          <cell r="D22">
            <v>0</v>
          </cell>
          <cell r="E22">
            <v>0</v>
          </cell>
        </row>
        <row r="23">
          <cell r="D23">
            <v>23220.059999999998</v>
          </cell>
          <cell r="E23">
            <v>104006.70999999999</v>
          </cell>
        </row>
        <row r="24">
          <cell r="D24">
            <v>0</v>
          </cell>
          <cell r="E24">
            <v>0</v>
          </cell>
        </row>
        <row r="25">
          <cell r="H25">
            <v>8.7972245884571407E-2</v>
          </cell>
          <cell r="I25">
            <v>0.91149046103963871</v>
          </cell>
        </row>
      </sheetData>
      <sheetData sheetId="30">
        <row r="18">
          <cell r="D18">
            <v>0</v>
          </cell>
          <cell r="E18">
            <v>0</v>
          </cell>
        </row>
        <row r="19">
          <cell r="D19">
            <v>20647.62</v>
          </cell>
          <cell r="E19">
            <v>173632</v>
          </cell>
        </row>
        <row r="20">
          <cell r="E20">
            <v>0</v>
          </cell>
          <cell r="F20">
            <v>0</v>
          </cell>
        </row>
        <row r="21">
          <cell r="E21">
            <v>0</v>
          </cell>
        </row>
        <row r="22">
          <cell r="E22">
            <v>0</v>
          </cell>
        </row>
        <row r="23">
          <cell r="H23">
            <v>0.10375688442211055</v>
          </cell>
          <cell r="I23">
            <v>0.87252261306532664</v>
          </cell>
        </row>
      </sheetData>
      <sheetData sheetId="31">
        <row r="16">
          <cell r="D16">
            <v>91322.64</v>
          </cell>
          <cell r="E16">
            <v>553977.67000000004</v>
          </cell>
        </row>
        <row r="17">
          <cell r="D17">
            <v>957864.58</v>
          </cell>
          <cell r="E17">
            <v>1024662.11</v>
          </cell>
        </row>
        <row r="18">
          <cell r="D18">
            <v>0</v>
          </cell>
          <cell r="E18">
            <v>0</v>
          </cell>
        </row>
        <row r="19">
          <cell r="D19">
            <v>0</v>
          </cell>
          <cell r="E19">
            <v>0</v>
          </cell>
        </row>
        <row r="20">
          <cell r="D20">
            <v>0</v>
          </cell>
          <cell r="E20">
            <v>0</v>
          </cell>
        </row>
        <row r="21">
          <cell r="H21">
            <v>0.39926038510145456</v>
          </cell>
          <cell r="I21">
            <v>0.60073961489854544</v>
          </cell>
        </row>
      </sheetData>
      <sheetData sheetId="32">
        <row r="20">
          <cell r="D20">
            <v>0</v>
          </cell>
          <cell r="E20">
            <v>2928.43</v>
          </cell>
        </row>
        <row r="21">
          <cell r="D21">
            <v>0</v>
          </cell>
          <cell r="E21">
            <v>323735.56</v>
          </cell>
        </row>
        <row r="22">
          <cell r="D22">
            <v>1150</v>
          </cell>
          <cell r="E22">
            <v>162.34</v>
          </cell>
        </row>
        <row r="23">
          <cell r="D23">
            <v>148103.67000000001</v>
          </cell>
          <cell r="E23">
            <v>68701</v>
          </cell>
        </row>
        <row r="24">
          <cell r="E24">
            <v>0</v>
          </cell>
        </row>
        <row r="25">
          <cell r="H25">
            <v>0.27396702333144929</v>
          </cell>
          <cell r="I25">
            <v>0.72602198154548447</v>
          </cell>
        </row>
      </sheetData>
      <sheetData sheetId="33">
        <row r="29">
          <cell r="D29">
            <v>0</v>
          </cell>
          <cell r="E29">
            <v>304262.66000000003</v>
          </cell>
        </row>
        <row r="30">
          <cell r="D30">
            <v>0</v>
          </cell>
          <cell r="E30">
            <v>247056.93</v>
          </cell>
        </row>
        <row r="31">
          <cell r="D31">
            <v>0</v>
          </cell>
          <cell r="E31">
            <v>0</v>
          </cell>
        </row>
        <row r="32">
          <cell r="D32">
            <v>0</v>
          </cell>
          <cell r="E32">
            <v>0</v>
          </cell>
        </row>
        <row r="33">
          <cell r="D33">
            <v>0</v>
          </cell>
          <cell r="E33">
            <v>3514.4</v>
          </cell>
        </row>
        <row r="34">
          <cell r="H34">
            <v>0</v>
          </cell>
          <cell r="I34">
            <v>0.88332482646628052</v>
          </cell>
        </row>
      </sheetData>
      <sheetData sheetId="34">
        <row r="14">
          <cell r="C14">
            <v>0</v>
          </cell>
          <cell r="E14">
            <v>0</v>
          </cell>
        </row>
        <row r="15">
          <cell r="D15">
            <v>645398.79</v>
          </cell>
          <cell r="E15">
            <v>528101.21</v>
          </cell>
        </row>
        <row r="16">
          <cell r="E16">
            <v>0</v>
          </cell>
        </row>
        <row r="17">
          <cell r="D17">
            <v>0</v>
          </cell>
          <cell r="E17">
            <v>526000</v>
          </cell>
        </row>
        <row r="18">
          <cell r="D18">
            <v>0</v>
          </cell>
          <cell r="E18">
            <v>0</v>
          </cell>
        </row>
        <row r="19">
          <cell r="H19">
            <v>0.37975804060017654</v>
          </cell>
          <cell r="I19">
            <v>0.62024195939982341</v>
          </cell>
        </row>
      </sheetData>
      <sheetData sheetId="35">
        <row r="16">
          <cell r="D16">
            <v>0</v>
          </cell>
          <cell r="E16">
            <v>0</v>
          </cell>
        </row>
        <row r="17">
          <cell r="D17">
            <v>259250</v>
          </cell>
          <cell r="E17">
            <v>486212</v>
          </cell>
        </row>
        <row r="18">
          <cell r="D18">
            <v>0</v>
          </cell>
          <cell r="E18">
            <v>0</v>
          </cell>
        </row>
        <row r="19">
          <cell r="E19">
            <v>0</v>
          </cell>
        </row>
        <row r="20">
          <cell r="D20">
            <v>0</v>
          </cell>
          <cell r="E20">
            <v>0</v>
          </cell>
        </row>
        <row r="21">
          <cell r="H21">
            <v>0.34798657718120807</v>
          </cell>
          <cell r="I21">
            <v>0.6526335570469799</v>
          </cell>
        </row>
      </sheetData>
      <sheetData sheetId="36">
        <row r="29">
          <cell r="D29">
            <v>35907.17</v>
          </cell>
          <cell r="E29">
            <v>13783.84</v>
          </cell>
        </row>
        <row r="30">
          <cell r="D30">
            <v>64340.57</v>
          </cell>
          <cell r="E30">
            <v>7667.42</v>
          </cell>
        </row>
        <row r="31">
          <cell r="D31">
            <v>7500</v>
          </cell>
          <cell r="E31">
            <v>4000</v>
          </cell>
        </row>
        <row r="32">
          <cell r="D32">
            <v>35600</v>
          </cell>
          <cell r="E32">
            <v>25830</v>
          </cell>
        </row>
        <row r="33">
          <cell r="D33">
            <v>0</v>
          </cell>
          <cell r="E33">
            <v>0</v>
          </cell>
        </row>
        <row r="34">
          <cell r="H34">
            <v>0.7365178878789902</v>
          </cell>
          <cell r="I34">
            <v>0.26348211212100975</v>
          </cell>
        </row>
      </sheetData>
      <sheetData sheetId="37">
        <row r="14">
          <cell r="D14">
            <v>0</v>
          </cell>
          <cell r="E14">
            <v>0</v>
          </cell>
        </row>
        <row r="15">
          <cell r="D15">
            <v>362767.5</v>
          </cell>
          <cell r="E15">
            <v>37345.25</v>
          </cell>
        </row>
        <row r="16">
          <cell r="D16">
            <v>0</v>
          </cell>
          <cell r="E16">
            <v>0</v>
          </cell>
        </row>
        <row r="17">
          <cell r="D17">
            <v>79685.58</v>
          </cell>
          <cell r="E17">
            <v>70027.61</v>
          </cell>
        </row>
        <row r="18">
          <cell r="D18">
            <v>0</v>
          </cell>
          <cell r="E18">
            <v>0</v>
          </cell>
        </row>
        <row r="19">
          <cell r="H19">
            <v>0.8259344409184245</v>
          </cell>
          <cell r="I19">
            <v>0.20043468359156244</v>
          </cell>
        </row>
      </sheetData>
      <sheetData sheetId="38">
        <row r="19">
          <cell r="D19">
            <v>1457.54</v>
          </cell>
          <cell r="E19">
            <v>0</v>
          </cell>
        </row>
        <row r="20">
          <cell r="D20">
            <v>745</v>
          </cell>
          <cell r="E20">
            <v>21200</v>
          </cell>
        </row>
        <row r="21">
          <cell r="E21">
            <v>0</v>
          </cell>
        </row>
        <row r="22">
          <cell r="D22">
            <v>149569.44</v>
          </cell>
          <cell r="E22">
            <v>8850</v>
          </cell>
        </row>
        <row r="23">
          <cell r="D23">
            <v>0</v>
          </cell>
          <cell r="E23">
            <v>0</v>
          </cell>
        </row>
        <row r="24">
          <cell r="H24">
            <v>0.60076784229901437</v>
          </cell>
          <cell r="I24">
            <v>0.11894866009579226</v>
          </cell>
        </row>
      </sheetData>
      <sheetData sheetId="39">
        <row r="30">
          <cell r="D30">
            <v>0</v>
          </cell>
          <cell r="E30">
            <v>0</v>
          </cell>
        </row>
        <row r="31">
          <cell r="H31">
            <v>0.44820684450114573</v>
          </cell>
          <cell r="I31">
            <v>2.2429126051344967E-2</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B5C734-E4EF-41CE-A8E5-821D311DB0F5}" name="Table3" displayName="Table3" ref="A2:AC30" totalsRowShown="0" headerRowDxfId="77" dataDxfId="76">
  <autoFilter ref="A2:AC30" xr:uid="{59B5C734-E4EF-41CE-A8E5-821D311DB0F5}"/>
  <sortState xmlns:xlrd2="http://schemas.microsoft.com/office/spreadsheetml/2017/richdata2" ref="A3:AC30">
    <sortCondition ref="B2:B30"/>
  </sortState>
  <tableColumns count="29">
    <tableColumn id="1" xr3:uid="{FC0D9A1D-1AEF-4DF0-9CA0-2D363B872B2B}" name="#" dataDxfId="75" dataCellStyle="40% - Accent1"/>
    <tableColumn id="2" xr3:uid="{E2C06C21-078F-473B-B34A-0D87621805B8}" name="Board" dataDxfId="74" dataCellStyle="40% - Accent1"/>
    <tableColumn id="3" xr3:uid="{789C6484-6AB3-47AC-B7BB-AEC643FA6C85}" name="Total Planned Recruit" dataDxfId="73" dataCellStyle="Currency">
      <calculatedColumnFormula>'Brazos Valley'!E10</calculatedColumnFormula>
    </tableColumn>
    <tableColumn id="4" xr3:uid="{8F23E344-6110-4411-8DBD-4995CC2833DD}" name="Expenditures FY'22" dataDxfId="72"/>
    <tableColumn id="5" xr3:uid="{0DA0E5A2-654E-47FD-BF16-47B8D4CAF7A6}" name="Expenditures FY'23" dataDxfId="71"/>
    <tableColumn id="6" xr3:uid="{1AABFACB-327C-4298-9A2F-815399050B18}" name="% of total" dataDxfId="70" dataCellStyle="Percent">
      <calculatedColumnFormula>SUM(E3,D3)/AA3</calculatedColumnFormula>
    </tableColumn>
    <tableColumn id="25" xr3:uid="{A3BE2BEB-24FE-476D-9496-4E0F5E1D9445}" name="Total Planned Incent" dataDxfId="69" dataCellStyle="Currency"/>
    <tableColumn id="7" xr3:uid="{4F4F4A94-2595-44D2-AF28-E985F8DF3A16}" name="Expenditures FY'22 Incent" dataDxfId="68"/>
    <tableColumn id="8" xr3:uid="{26182755-E476-4F5C-96D2-41383D4F3817}" name="Expenditures FY'23 Incent" dataDxfId="67"/>
    <tableColumn id="9" xr3:uid="{2194BC57-7D94-4B6E-91EA-98CBBFCA9A13}" name="% of Total_x000a_2" dataDxfId="66" dataCellStyle="Percent">
      <calculatedColumnFormula>SUM(H3,I3)/AA3</calculatedColumnFormula>
    </tableColumn>
    <tableColumn id="26" xr3:uid="{564A5F56-478D-473F-BE76-F787AD36FE7B}" name="Total Planned Coach" dataDxfId="65" dataCellStyle="Currency"/>
    <tableColumn id="10" xr3:uid="{BD262422-8823-4693-99D2-3E7A1137C8E9}" name="Expenditures FY 22" dataDxfId="64"/>
    <tableColumn id="11" xr3:uid="{0952DCFD-29C5-4862-B021-F304119ABDB5}" name="Expenditures FY 23" dataDxfId="63"/>
    <tableColumn id="12" xr3:uid="{8FB46075-AC5F-419C-88C7-16360F353537}" name="% of Total_x000a_3" dataDxfId="62" dataCellStyle="Percent">
      <calculatedColumnFormula>SUM(L3,M3)/AA3</calculatedColumnFormula>
    </tableColumn>
    <tableColumn id="27" xr3:uid="{67F1FF3D-DCFC-4A5C-9D59-A9C1DD6425B3}" name="Total Planned CQIP" dataDxfId="61" dataCellStyle="Currency">
      <calculatedColumnFormula>Alamo!E8</calculatedColumnFormula>
    </tableColumn>
    <tableColumn id="13" xr3:uid="{68F82B94-E90A-4673-92B4-9D8BE29C2EA2}" name="Expenditures FY 224" dataDxfId="60"/>
    <tableColumn id="14" xr3:uid="{04ACB08F-6EB1-4568-A501-BB6014314C1C}" name="Expenditures_x000a_FY '23" dataDxfId="59"/>
    <tableColumn id="15" xr3:uid="{3D1503C2-4F3E-4F69-AE97-D3EFD1664503}" name="% of Total_x000a_4" dataDxfId="58" dataCellStyle="Percent">
      <calculatedColumnFormula>SUM(P3, Q3)/AA3</calculatedColumnFormula>
    </tableColumn>
    <tableColumn id="28" xr3:uid="{6FB01234-FC36-41D1-83C5-B7A674B62C89}" name="Total Planned Other" dataDxfId="57" dataCellStyle="Currency"/>
    <tableColumn id="16" xr3:uid="{45B6D4FD-3C39-4680-82F0-303CB21F0870}" name="Expenditures_x000a_FY '22" dataDxfId="56"/>
    <tableColumn id="17" xr3:uid="{BD5F5E6B-A591-4457-8967-67DCEF7687F3}" name="Expenditures_x000a_FY 23" dataDxfId="55"/>
    <tableColumn id="18" xr3:uid="{A1B3A7EC-6DF3-42B5-B116-6DD24F0DEACC}" name="% of Total_x000a_5" dataDxfId="54" dataCellStyle="Percent">
      <calculatedColumnFormula>SUM(T3, U3)/AA3</calculatedColumnFormula>
    </tableColumn>
    <tableColumn id="19" xr3:uid="{C9C7ED5D-695B-455E-A26A-A201EFAC213D}" name="Total FY22 YTD" dataDxfId="53"/>
    <tableColumn id="20" xr3:uid="{A3D5EAD1-A7EA-4628-A044-E47A1EEF13F0}" name="% Expended" dataDxfId="52" dataCellStyle="Percent"/>
    <tableColumn id="21" xr3:uid="{FD507D61-9CCE-40C4-B42F-878691709B12}" name="Total FY23 YTD" dataDxfId="51"/>
    <tableColumn id="22" xr3:uid="{8BAB075F-04F7-4E9F-8C61-3B57AA3D3333}" name="% Expended5" dataDxfId="50" dataCellStyle="Percent"/>
    <tableColumn id="23" xr3:uid="{623896B0-7692-4B31-AD16-0426DE2B896B}" name="Total Expended" dataDxfId="49">
      <calculatedColumnFormula>SUM(W3+Y3)</calculatedColumnFormula>
    </tableColumn>
    <tableColumn id="29" xr3:uid="{7AFEC88F-917A-45EC-8395-132B76092F0F}" name="Total Planned" dataDxfId="48">
      <calculatedColumnFormula>SUM(S3,O3,K3,G3,C3)</calculatedColumnFormula>
    </tableColumn>
    <tableColumn id="24" xr3:uid="{5E258484-EC43-4E62-AE64-5B6F6F5A7C47}" name="% Expended of Planned" dataDxfId="47" dataCellStyle="Percent">
      <calculatedColumnFormula>Table3[[#This Row],[Total Expended]]/Table3[[#This Row],[Total Planned]]</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C70B3E-942F-4F35-B833-063C6A687C82}" name="Table2" displayName="Table2" ref="A2:V31" totalsRowShown="0" headerRowDxfId="46">
  <autoFilter ref="A2:V31" xr:uid="{9EC70B3E-942F-4F35-B833-063C6A687C82}"/>
  <sortState xmlns:xlrd2="http://schemas.microsoft.com/office/spreadsheetml/2017/richdata2" ref="A3:V31">
    <sortCondition ref="A2:A31"/>
  </sortState>
  <tableColumns count="22">
    <tableColumn id="1" xr3:uid="{4452742C-3210-46BE-8C63-0332FDDBAB42}" name="#" dataDxfId="45"/>
    <tableColumn id="2" xr3:uid="{DC780B5C-06AD-4666-99ED-1E25F1357E3A}" name="Board" dataDxfId="44"/>
    <tableColumn id="3" xr3:uid="{30A23CF6-A79D-4207-A4CC-9FE22105D572}" name="New TRS Providers_x000a_PROGRAMS" dataDxfId="43"/>
    <tableColumn id="4" xr3:uid="{16975F7D-BABA-4DC0-AB6F-49C9BC1407D1}" name="New TRS Providers_x000a_STAFF" dataDxfId="42"/>
    <tableColumn id="5" xr3:uid="{42E4E83F-8693-419B-82D8-5BD0948EF47F}" name="Staff Incentives (Bonus/Wage Supplement)_x000a_PROGRAMS" dataDxfId="41"/>
    <tableColumn id="6" xr3:uid="{4A55F53E-9A8B-49C0-8CA6-F07A244FE087}" name="Staff Incentives (Bonus/Wage Supplement)_x000a_STAFF" dataDxfId="40"/>
    <tableColumn id="7" xr3:uid="{78D0941C-6913-4F61-AEFA-010DC0A521C3}" name="Professional Development_x000a_PROGRAMS" dataDxfId="39"/>
    <tableColumn id="8" xr3:uid="{7126F434-1653-4A86-853F-F9B901EDFA2E}" name="Professional Development _x000a_STAFF" dataDxfId="38"/>
    <tableColumn id="9" xr3:uid="{03BF217B-428B-4A53-A382-BA862B7077D2}" name="Program Incentives" dataDxfId="37"/>
    <tableColumn id="10" xr3:uid="{B8D283E1-2792-406F-9B3B-5D798D89D678}" name="Equipment and Supplies" dataDxfId="36"/>
    <tableColumn id="11" xr3:uid="{5C868C32-B93F-4E0A-8258-CF91D810A212}" name="Pre-K Partnership Support" dataDxfId="35"/>
    <tableColumn id="12" xr3:uid="{B6A5BF25-08A8-4BAF-9DDD-864A68D94CFF}" name="Technology" dataDxfId="34"/>
    <tableColumn id="13" xr3:uid="{EA702BA7-50E9-4676-B86F-7ECBEC344EC8}" name="Professional Development_x000a_PROGRAMS2" dataDxfId="33"/>
    <tableColumn id="14" xr3:uid="{1AAF51E7-FC64-4B5B-B950-2202A27F3067}" name="Professional Development _x000a_STAFF2" dataDxfId="32"/>
    <tableColumn id="15" xr3:uid="{27FB601A-DDE7-4FBE-8992-420B690856CA}" name="Technology " dataDxfId="31"/>
    <tableColumn id="16" xr3:uid="{938A98AE-DF17-41FE-B1C4-426B734DC441}" name="Professional Development PROGRAMS3" dataDxfId="30"/>
    <tableColumn id="17" xr3:uid="{57ED367B-259D-43C7-954B-EC4525D8836C}" name="Professional Development STAFF3" dataDxfId="29"/>
    <tableColumn id="18" xr3:uid="{47ED6F48-03A9-4120-8FAA-06BD4335D6F1}" name="Equipment and Supplies (Programs)" dataDxfId="28"/>
    <tableColumn id="19" xr3:uid="{98E76417-C73F-4455-B46A-143BA3A8E7CB}" name="Equipment and Supplies (Staff)" dataDxfId="27"/>
    <tableColumn id="20" xr3:uid="{B16C5EEC-0A6A-4A21-8866-A24F5AEEA478}" name="Technology2" dataDxfId="26"/>
    <tableColumn id="21" xr3:uid="{036A2377-F2AD-49DE-B4DA-046206D7A919}" name="Program Evlauation (Individuals)" dataDxfId="25"/>
    <tableColumn id="22" xr3:uid="{AA7C6844-A369-4110-9D2F-91215DDFEF0D}" name="Texas Rising Star Mentor/Assessor Supports (Individuals)" dataDxfId="24"/>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D8D46A-0AFF-4B27-9B18-C08D06E6EDD9}" name="Table1" displayName="Table1" ref="A1:K183" totalsRowShown="0" headerRowDxfId="13" dataDxfId="12" tableBorderDxfId="11">
  <autoFilter ref="A1:K183" xr:uid="{A4D8D46A-0AFF-4B27-9B18-C08D06E6EDD9}"/>
  <sortState xmlns:xlrd2="http://schemas.microsoft.com/office/spreadsheetml/2017/richdata2" ref="A2:K183">
    <sortCondition ref="C1:C183"/>
  </sortState>
  <tableColumns count="11">
    <tableColumn id="1" xr3:uid="{37283124-0243-4442-B9DF-7216CCD98F23}" name="Board Number" dataDxfId="10"/>
    <tableColumn id="2" xr3:uid="{42C6C584-A430-45B8-BD1A-2A18E2268E90}" name="FY" dataDxfId="9"/>
    <tableColumn id="3" xr3:uid="{3BCB24EC-4F0A-4A49-9B60-C8EA5A940179}" name="Board" dataDxfId="8"/>
    <tableColumn id="4" xr3:uid="{1ECC37CC-8A0C-4CBD-A6B5-34278383DB70}" name="Executed Activities by Category " dataDxfId="7"/>
    <tableColumn id="5" xr3:uid="{833D0A82-E686-4108-8DFE-0B93FE7B5D4D}" name="Activity Sub-Category" dataDxfId="6"/>
    <tableColumn id="6" xr3:uid="{C5AFF982-2F08-4B00-ABA1-633AD6CD3BDA}" name="Description of Executed Activities" dataDxfId="5"/>
    <tableColumn id="7" xr3:uid="{DF8D930F-32B1-409A-94B4-EBBCE4977677}" name="Number and Type of Participants _x000a_(if applicable)" dataDxfId="4"/>
    <tableColumn id="8" xr3:uid="{A5BEF891-E51A-44A3-AA42-D41CEB07D5B0}" name="Activity Goals and Outcome Measures " dataDxfId="3"/>
    <tableColumn id="9" xr3:uid="{CF2A3517-7F27-4EB4-B2C3-6A93B1150E2B}" name="Actual Expenditures" dataDxfId="2"/>
    <tableColumn id="10" xr3:uid="{7414688F-85DD-4F35-B41A-52E445D1D93C}" name="Outcome/Goal Met _x000a_(yes/no) and Why" dataDxfId="1"/>
    <tableColumn id="11" xr3:uid="{54173996-EDCD-45DF-AD58-273F6EDBD027}" name="Outcome/Goal Met (Y/N)"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A212D-31C6-4E62-AEDB-C497A1DE246F}">
  <sheetPr>
    <tabColor theme="4"/>
  </sheetPr>
  <dimension ref="A1:AC34"/>
  <sheetViews>
    <sheetView showGridLines="0" zoomScale="80" zoomScaleNormal="80" workbookViewId="0">
      <pane xSplit="2" ySplit="2" topLeftCell="C3" activePane="bottomRight" state="frozen"/>
      <selection pane="topRight" activeCell="C1" sqref="C1"/>
      <selection pane="bottomLeft" activeCell="A3" sqref="A3"/>
      <selection pane="bottomRight" activeCell="F3" sqref="F3"/>
    </sheetView>
  </sheetViews>
  <sheetFormatPr defaultColWidth="8.5703125" defaultRowHeight="12.75" zeroHeight="1" x14ac:dyDescent="0.2"/>
  <cols>
    <col min="1" max="1" width="4.5703125" style="148" customWidth="1"/>
    <col min="2" max="2" width="14.7109375" style="148" customWidth="1"/>
    <col min="3" max="3" width="14.7109375" style="246" customWidth="1"/>
    <col min="4" max="5" width="20" style="153" customWidth="1"/>
    <col min="6" max="6" width="13.5703125" style="153" customWidth="1"/>
    <col min="7" max="7" width="17.28515625" style="246" bestFit="1" customWidth="1"/>
    <col min="8" max="9" width="21" style="153" customWidth="1"/>
    <col min="10" max="10" width="13.5703125" style="153" customWidth="1"/>
    <col min="11" max="11" width="17.28515625" style="246" bestFit="1" customWidth="1"/>
    <col min="12" max="12" width="14" style="153" customWidth="1"/>
    <col min="13" max="13" width="13.140625" style="153" customWidth="1"/>
    <col min="14" max="14" width="13.5703125" style="153" customWidth="1"/>
    <col min="15" max="15" width="17.28515625" style="246" bestFit="1" customWidth="1"/>
    <col min="16" max="16" width="20.85546875" style="153" customWidth="1"/>
    <col min="17" max="18" width="13.5703125" style="153" customWidth="1"/>
    <col min="19" max="19" width="13.5703125" style="246" customWidth="1"/>
    <col min="20" max="22" width="13.5703125" style="153" customWidth="1"/>
    <col min="23" max="23" width="17.85546875" style="153" bestFit="1" customWidth="1"/>
    <col min="24" max="24" width="14" style="153" customWidth="1"/>
    <col min="25" max="25" width="13.5703125" style="153" customWidth="1"/>
    <col min="26" max="26" width="15" style="153" customWidth="1"/>
    <col min="27" max="28" width="13.5703125" style="153" customWidth="1"/>
    <col min="29" max="29" width="15" style="148" customWidth="1"/>
    <col min="30" max="16384" width="8.5703125" style="148"/>
  </cols>
  <sheetData>
    <row r="1" spans="1:29" s="146" customFormat="1" ht="12.75" customHeight="1" thickBot="1" x14ac:dyDescent="0.25">
      <c r="A1" s="145"/>
      <c r="B1" s="145"/>
      <c r="C1" s="279" t="s">
        <v>0</v>
      </c>
      <c r="D1" s="280"/>
      <c r="E1" s="280"/>
      <c r="F1" s="281"/>
      <c r="G1" s="283" t="s">
        <v>1</v>
      </c>
      <c r="H1" s="284"/>
      <c r="I1" s="284"/>
      <c r="J1" s="284"/>
      <c r="K1" s="285" t="s">
        <v>2</v>
      </c>
      <c r="L1" s="285"/>
      <c r="M1" s="285"/>
      <c r="N1" s="285"/>
      <c r="O1" s="286" t="s">
        <v>3</v>
      </c>
      <c r="P1" s="286"/>
      <c r="Q1" s="286"/>
      <c r="R1" s="286"/>
      <c r="S1" s="287" t="s">
        <v>4</v>
      </c>
      <c r="T1" s="287"/>
      <c r="U1" s="287"/>
      <c r="V1" s="287"/>
      <c r="W1" s="278" t="s">
        <v>5</v>
      </c>
      <c r="X1" s="275"/>
      <c r="Y1" s="275" t="s">
        <v>6</v>
      </c>
      <c r="Z1" s="275"/>
      <c r="AA1" s="276" t="s">
        <v>7</v>
      </c>
      <c r="AB1" s="276"/>
      <c r="AC1" s="277"/>
    </row>
    <row r="2" spans="1:29" s="154" customFormat="1" ht="30.75" thickBot="1" x14ac:dyDescent="0.3">
      <c r="A2" s="155" t="s">
        <v>8</v>
      </c>
      <c r="B2" s="155" t="s">
        <v>9</v>
      </c>
      <c r="C2" s="172" t="s">
        <v>10</v>
      </c>
      <c r="D2" s="160" t="s">
        <v>11</v>
      </c>
      <c r="E2" s="160" t="s">
        <v>12</v>
      </c>
      <c r="F2" s="161" t="s">
        <v>514</v>
      </c>
      <c r="G2" s="172" t="s">
        <v>13</v>
      </c>
      <c r="H2" s="154" t="s">
        <v>14</v>
      </c>
      <c r="I2" s="154" t="s">
        <v>15</v>
      </c>
      <c r="J2" s="154" t="s">
        <v>518</v>
      </c>
      <c r="K2" s="248" t="s">
        <v>16</v>
      </c>
      <c r="L2" s="186" t="s">
        <v>17</v>
      </c>
      <c r="M2" s="186" t="s">
        <v>18</v>
      </c>
      <c r="N2" s="186" t="s">
        <v>515</v>
      </c>
      <c r="O2" s="248" t="s">
        <v>19</v>
      </c>
      <c r="P2" s="186" t="s">
        <v>20</v>
      </c>
      <c r="Q2" s="186" t="s">
        <v>21</v>
      </c>
      <c r="R2" s="187" t="s">
        <v>516</v>
      </c>
      <c r="S2" s="255" t="s">
        <v>22</v>
      </c>
      <c r="T2" s="154" t="s">
        <v>23</v>
      </c>
      <c r="U2" s="154" t="s">
        <v>24</v>
      </c>
      <c r="V2" s="154" t="s">
        <v>517</v>
      </c>
      <c r="W2" s="180" t="s">
        <v>25</v>
      </c>
      <c r="X2" s="154" t="s">
        <v>26</v>
      </c>
      <c r="Y2" s="154" t="s">
        <v>27</v>
      </c>
      <c r="Z2" s="154" t="s">
        <v>28</v>
      </c>
      <c r="AA2" s="154" t="s">
        <v>29</v>
      </c>
      <c r="AB2" s="154" t="s">
        <v>30</v>
      </c>
      <c r="AC2" s="181" t="s">
        <v>31</v>
      </c>
    </row>
    <row r="3" spans="1:29" s="156" customFormat="1" x14ac:dyDescent="0.2">
      <c r="A3" s="147">
        <v>20</v>
      </c>
      <c r="B3" s="147" t="s">
        <v>32</v>
      </c>
      <c r="C3" s="232">
        <v>600000</v>
      </c>
      <c r="D3" s="233">
        <f>'[1]20 - Alamo'!D16</f>
        <v>91322.64</v>
      </c>
      <c r="E3" s="233">
        <f>'[1]20 - Alamo'!E16</f>
        <v>553977.67000000004</v>
      </c>
      <c r="F3" s="177">
        <f t="shared" ref="F3:F30" si="0">SUM(E3,D3)/AA3</f>
        <v>0.2455642285432032</v>
      </c>
      <c r="G3" s="234">
        <v>2027827</v>
      </c>
      <c r="H3" s="233">
        <f>'[1]20 - Alamo'!D17</f>
        <v>957864.58</v>
      </c>
      <c r="I3" s="233">
        <f>'[1]20 - Alamo'!E17</f>
        <v>1024662.11</v>
      </c>
      <c r="J3" s="177">
        <f t="shared" ref="J3:J30" si="1">SUM(H3,I3)/AA3</f>
        <v>0.75443577145679674</v>
      </c>
      <c r="K3" s="249">
        <v>0</v>
      </c>
      <c r="L3" s="236">
        <f>'[1]20 - Alamo'!D18</f>
        <v>0</v>
      </c>
      <c r="M3" s="236">
        <f>'[1]20 - Alamo'!E18</f>
        <v>0</v>
      </c>
      <c r="N3" s="176">
        <f t="shared" ref="N3:N30" si="2">SUM(L3,M3)/AA3</f>
        <v>0</v>
      </c>
      <c r="O3" s="250">
        <v>0</v>
      </c>
      <c r="P3" s="236">
        <f>'[1]20 - Alamo'!D19</f>
        <v>0</v>
      </c>
      <c r="Q3" s="236">
        <f>'[1]20 - Alamo'!E19</f>
        <v>0</v>
      </c>
      <c r="R3" s="176">
        <f t="shared" ref="R3:R30" si="3">SUM(P3, Q3)/AA3</f>
        <v>0</v>
      </c>
      <c r="S3" s="256">
        <v>0</v>
      </c>
      <c r="T3" s="233">
        <f>'[1]20 - Alamo'!D20</f>
        <v>0</v>
      </c>
      <c r="U3" s="233">
        <f>'[1]20 - Alamo'!E20</f>
        <v>0</v>
      </c>
      <c r="V3" s="159">
        <f t="shared" ref="V3:V30" si="4">SUM(T3, U3)/AA3</f>
        <v>0</v>
      </c>
      <c r="W3" s="233">
        <v>1049187.22</v>
      </c>
      <c r="X3" s="177">
        <f>'[1]20 - Alamo'!H21</f>
        <v>0.39926038510145456</v>
      </c>
      <c r="Y3" s="260">
        <v>1578639.78</v>
      </c>
      <c r="Z3" s="177">
        <f>'[1]20 - Alamo'!I21</f>
        <v>0.60073961489854544</v>
      </c>
      <c r="AA3" s="260">
        <f t="shared" ref="AA3:AA30" si="5">SUM(W3+Y3)</f>
        <v>2627827</v>
      </c>
      <c r="AB3" s="233">
        <f t="shared" ref="AB3:AB30" si="6">SUM(S3,O3,K3,G3,C3)</f>
        <v>2627827</v>
      </c>
      <c r="AC3" s="170">
        <f>Table3[[#This Row],[Total Expended]]/Table3[[#This Row],[Total Planned]]</f>
        <v>1</v>
      </c>
    </row>
    <row r="4" spans="1:29" s="156" customFormat="1" x14ac:dyDescent="0.2">
      <c r="A4" s="147">
        <v>10</v>
      </c>
      <c r="B4" s="147" t="s">
        <v>33</v>
      </c>
      <c r="C4" s="235">
        <v>970000</v>
      </c>
      <c r="D4" s="236">
        <f>'[1]10- Borderplex'!D25</f>
        <v>188715</v>
      </c>
      <c r="E4" s="236">
        <f>'[1]10- Borderplex'!E25</f>
        <v>639953.09000000008</v>
      </c>
      <c r="F4" s="182">
        <f t="shared" si="0"/>
        <v>0.7113030815450645</v>
      </c>
      <c r="G4" s="237">
        <v>15000</v>
      </c>
      <c r="H4" s="236">
        <f>'[1]10- Borderplex'!D26</f>
        <v>10000</v>
      </c>
      <c r="I4" s="236">
        <f>'[1]10- Borderplex'!E26</f>
        <v>174005.5</v>
      </c>
      <c r="J4" s="182">
        <f t="shared" si="1"/>
        <v>0.15794463519313304</v>
      </c>
      <c r="K4" s="249">
        <v>180000</v>
      </c>
      <c r="L4" s="236">
        <f>'[1]10- Borderplex'!D27</f>
        <v>60000</v>
      </c>
      <c r="M4" s="236">
        <f>'[1]10- Borderplex'!E27</f>
        <v>92326.41</v>
      </c>
      <c r="N4" s="182">
        <f t="shared" si="2"/>
        <v>0.13075228326180258</v>
      </c>
      <c r="O4" s="250">
        <v>0</v>
      </c>
      <c r="P4" s="236">
        <f>'[1]10- Borderplex'!D28</f>
        <v>0</v>
      </c>
      <c r="Q4" s="236">
        <f>'[1]10- Borderplex'!E28</f>
        <v>0</v>
      </c>
      <c r="R4" s="182">
        <f t="shared" si="3"/>
        <v>0</v>
      </c>
      <c r="S4" s="257">
        <v>0</v>
      </c>
      <c r="T4" s="236">
        <f>'[1]10- Borderplex'!D29</f>
        <v>0</v>
      </c>
      <c r="U4" s="236">
        <f>'[1]10- Borderplex'!E29</f>
        <v>0</v>
      </c>
      <c r="V4" s="183">
        <f t="shared" si="4"/>
        <v>0</v>
      </c>
      <c r="W4" s="236">
        <v>258715</v>
      </c>
      <c r="X4" s="176">
        <f>'[1]10- Borderplex'!H30</f>
        <v>0.22207296137339055</v>
      </c>
      <c r="Y4" s="261">
        <v>906285.00000000012</v>
      </c>
      <c r="Z4" s="176">
        <f>'[1]10- Borderplex'!I30</f>
        <v>0.7779270386266095</v>
      </c>
      <c r="AA4" s="262">
        <f t="shared" si="5"/>
        <v>1165000</v>
      </c>
      <c r="AB4" s="236">
        <f t="shared" si="6"/>
        <v>1165000</v>
      </c>
      <c r="AC4" s="143">
        <f>Table3[[#This Row],[Total Expended]]/Table3[[#This Row],[Total Planned]]</f>
        <v>1</v>
      </c>
    </row>
    <row r="5" spans="1:29" s="156" customFormat="1" x14ac:dyDescent="0.2">
      <c r="A5" s="147">
        <v>16</v>
      </c>
      <c r="B5" s="147" t="s">
        <v>34</v>
      </c>
      <c r="C5" s="235">
        <v>14600</v>
      </c>
      <c r="D5" s="236">
        <f>'[1]16 - Brazos Valley'!D23</f>
        <v>475</v>
      </c>
      <c r="E5" s="236">
        <f>'[1]16 - Brazos Valley'!E23</f>
        <v>0</v>
      </c>
      <c r="F5" s="182">
        <f t="shared" si="0"/>
        <v>1.4393939393939393E-3</v>
      </c>
      <c r="G5" s="237">
        <v>190000</v>
      </c>
      <c r="H5" s="236">
        <f>'[1]16 - Brazos Valley'!D24</f>
        <v>37571.990000000005</v>
      </c>
      <c r="I5" s="236">
        <f>'[1]16 - Brazos Valley'!E24</f>
        <v>282953.01</v>
      </c>
      <c r="J5" s="182">
        <f t="shared" si="1"/>
        <v>0.97128787878787881</v>
      </c>
      <c r="K5" s="249">
        <v>20000</v>
      </c>
      <c r="L5" s="236">
        <f>'[1]16 - Brazos Valley'!D25</f>
        <v>7000</v>
      </c>
      <c r="M5" s="236">
        <f>'[1]16 - Brazos Valley'!E25</f>
        <v>0</v>
      </c>
      <c r="N5" s="182">
        <f t="shared" si="2"/>
        <v>2.1212121212121213E-2</v>
      </c>
      <c r="O5" s="250">
        <v>105400</v>
      </c>
      <c r="P5" s="236">
        <f>'[1]16 - Brazos Valley'!D26</f>
        <v>2000</v>
      </c>
      <c r="Q5" s="236">
        <f>'[1]16 - Brazos Valley'!E26</f>
        <v>0</v>
      </c>
      <c r="R5" s="182">
        <f t="shared" si="3"/>
        <v>6.0606060606060606E-3</v>
      </c>
      <c r="S5" s="257">
        <v>0</v>
      </c>
      <c r="T5" s="236">
        <f>'[1]16 - Brazos Valley'!D27</f>
        <v>0</v>
      </c>
      <c r="U5" s="236">
        <f>'[1]16 - Brazos Valley'!D27</f>
        <v>0</v>
      </c>
      <c r="V5" s="183">
        <f t="shared" si="4"/>
        <v>0</v>
      </c>
      <c r="W5" s="236">
        <v>47046.990000000005</v>
      </c>
      <c r="X5" s="176">
        <f>'[1]16 - Brazos Valley'!H28</f>
        <v>0.14256663636363637</v>
      </c>
      <c r="Y5" s="261">
        <v>282953.01</v>
      </c>
      <c r="Z5" s="176">
        <f>'[1]16 - Brazos Valley'!I28</f>
        <v>0.85743336363636369</v>
      </c>
      <c r="AA5" s="262">
        <f t="shared" si="5"/>
        <v>330000</v>
      </c>
      <c r="AB5" s="236">
        <f t="shared" si="6"/>
        <v>330000</v>
      </c>
      <c r="AC5" s="143">
        <f>Table3[[#This Row],[Total Expended]]/Table3[[#This Row],[Total Planned]]</f>
        <v>1</v>
      </c>
    </row>
    <row r="6" spans="1:29" s="156" customFormat="1" x14ac:dyDescent="0.2">
      <c r="A6" s="147">
        <v>24</v>
      </c>
      <c r="B6" s="147" t="s">
        <v>35</v>
      </c>
      <c r="C6" s="235">
        <v>0</v>
      </c>
      <c r="D6" s="236">
        <f>'[1]24 - Cameron'!D16</f>
        <v>0</v>
      </c>
      <c r="E6" s="236">
        <f>'[1]24 - Cameron'!E16</f>
        <v>0</v>
      </c>
      <c r="F6" s="182">
        <f t="shared" si="0"/>
        <v>0</v>
      </c>
      <c r="G6" s="237">
        <v>745000</v>
      </c>
      <c r="H6" s="236">
        <f>'[1]24 - Cameron'!D17</f>
        <v>259250</v>
      </c>
      <c r="I6" s="236">
        <f>'[1]24 - Cameron'!E17</f>
        <v>486212</v>
      </c>
      <c r="J6" s="182">
        <f t="shared" si="1"/>
        <v>1</v>
      </c>
      <c r="K6" s="249">
        <v>0</v>
      </c>
      <c r="L6" s="236">
        <f>'[1]24 - Cameron'!D18</f>
        <v>0</v>
      </c>
      <c r="M6" s="236">
        <f>'[1]24 - Cameron'!E18</f>
        <v>0</v>
      </c>
      <c r="N6" s="182">
        <f t="shared" si="2"/>
        <v>0</v>
      </c>
      <c r="O6" s="250">
        <v>0</v>
      </c>
      <c r="P6" s="236">
        <f>'[1]24 - Cameron'!E19</f>
        <v>0</v>
      </c>
      <c r="Q6" s="236">
        <f>'[1]24 - Cameron'!E19</f>
        <v>0</v>
      </c>
      <c r="R6" s="182">
        <f t="shared" si="3"/>
        <v>0</v>
      </c>
      <c r="S6" s="257">
        <v>0</v>
      </c>
      <c r="T6" s="236">
        <f>'[1]24 - Cameron'!D20</f>
        <v>0</v>
      </c>
      <c r="U6" s="236">
        <f>'[1]24 - Cameron'!E20</f>
        <v>0</v>
      </c>
      <c r="V6" s="183">
        <f t="shared" si="4"/>
        <v>0</v>
      </c>
      <c r="W6" s="236">
        <v>259250</v>
      </c>
      <c r="X6" s="176">
        <f>'[1]24 - Cameron'!H21</f>
        <v>0.34798657718120807</v>
      </c>
      <c r="Y6" s="261">
        <v>486212</v>
      </c>
      <c r="Z6" s="176">
        <f>'[1]24 - Cameron'!I21</f>
        <v>0.6526335570469799</v>
      </c>
      <c r="AA6" s="262">
        <f t="shared" si="5"/>
        <v>745462</v>
      </c>
      <c r="AB6" s="236">
        <f t="shared" si="6"/>
        <v>745000</v>
      </c>
      <c r="AC6" s="143">
        <f>Table3[[#This Row],[Total Expended]]/Table3[[#This Row],[Total Planned]]</f>
        <v>1.000620134228188</v>
      </c>
    </row>
    <row r="7" spans="1:29" s="156" customFormat="1" x14ac:dyDescent="0.2">
      <c r="A7" s="147">
        <v>14</v>
      </c>
      <c r="B7" s="147" t="s">
        <v>36</v>
      </c>
      <c r="C7" s="235">
        <f>'Brazos Valley'!E14</f>
        <v>0</v>
      </c>
      <c r="D7" s="236">
        <f>'[1]14 - Capital Area'!D17</f>
        <v>0</v>
      </c>
      <c r="E7" s="236">
        <f>'[1]14 - Capital Area'!E17</f>
        <v>0</v>
      </c>
      <c r="F7" s="182">
        <f t="shared" si="0"/>
        <v>0</v>
      </c>
      <c r="G7" s="237">
        <v>857335</v>
      </c>
      <c r="H7" s="236">
        <f>'[1]14 - Capital Area'!D18</f>
        <v>486673</v>
      </c>
      <c r="I7" s="236">
        <f>'[1]14 - Capital Area'!E18</f>
        <v>618987</v>
      </c>
      <c r="J7" s="182">
        <f t="shared" si="1"/>
        <v>1</v>
      </c>
      <c r="K7" s="249">
        <v>0</v>
      </c>
      <c r="L7" s="236">
        <f>'[1]14 - Capital Area'!D19</f>
        <v>0</v>
      </c>
      <c r="M7" s="236">
        <f>'[1]14 - Capital Area'!E19</f>
        <v>0</v>
      </c>
      <c r="N7" s="182">
        <f t="shared" si="2"/>
        <v>0</v>
      </c>
      <c r="O7" s="250">
        <v>200000</v>
      </c>
      <c r="P7" s="236">
        <f>'[1]14 - Capital Area'!D20</f>
        <v>0</v>
      </c>
      <c r="Q7" s="236">
        <f>'[1]14 - Capital Area'!E20</f>
        <v>0</v>
      </c>
      <c r="R7" s="182">
        <f t="shared" si="3"/>
        <v>0</v>
      </c>
      <c r="S7" s="257">
        <v>0</v>
      </c>
      <c r="T7" s="236">
        <f>'[1]14 - Capital Area'!D21</f>
        <v>0</v>
      </c>
      <c r="U7" s="236">
        <f>'[1]14 - Capital Area'!E21</f>
        <v>0</v>
      </c>
      <c r="V7" s="183">
        <f t="shared" si="4"/>
        <v>0</v>
      </c>
      <c r="W7" s="236">
        <v>486673</v>
      </c>
      <c r="X7" s="176">
        <f>'[1]14 - Capital Area'!H22</f>
        <v>0.4602826918620872</v>
      </c>
      <c r="Y7" s="261">
        <v>618987</v>
      </c>
      <c r="Z7" s="176">
        <f>'[1]14 - Capital Area'!I22</f>
        <v>0.58542183886847599</v>
      </c>
      <c r="AA7" s="262">
        <f t="shared" si="5"/>
        <v>1105660</v>
      </c>
      <c r="AB7" s="236">
        <f t="shared" si="6"/>
        <v>1057335</v>
      </c>
      <c r="AC7" s="143">
        <f>Table3[[#This Row],[Total Expended]]/Table3[[#This Row],[Total Planned]]</f>
        <v>1.0457045307305632</v>
      </c>
    </row>
    <row r="8" spans="1:29" s="156" customFormat="1" x14ac:dyDescent="0.2">
      <c r="A8" s="147">
        <v>26</v>
      </c>
      <c r="B8" s="147" t="s">
        <v>37</v>
      </c>
      <c r="C8" s="235">
        <f>'Brazos Valley'!E15</f>
        <v>0</v>
      </c>
      <c r="D8" s="236">
        <f>'[1]26 - Central Texas'!D14</f>
        <v>0</v>
      </c>
      <c r="E8" s="236">
        <f>'[1]26 - Central Texas'!E14</f>
        <v>0</v>
      </c>
      <c r="F8" s="182">
        <f t="shared" si="0"/>
        <v>0</v>
      </c>
      <c r="G8" s="237">
        <v>436770</v>
      </c>
      <c r="H8" s="236">
        <f>'[1]26 - Central Texas'!D15</f>
        <v>362767.5</v>
      </c>
      <c r="I8" s="236">
        <f>'[1]26 - Central Texas'!E15</f>
        <v>37345.25</v>
      </c>
      <c r="J8" s="182">
        <f t="shared" si="1"/>
        <v>0.72770802701669546</v>
      </c>
      <c r="K8" s="249"/>
      <c r="L8" s="236">
        <f>'[1]26 - Central Texas'!D16</f>
        <v>0</v>
      </c>
      <c r="M8" s="236">
        <f>'[1]26 - Central Texas'!E16</f>
        <v>0</v>
      </c>
      <c r="N8" s="182">
        <f t="shared" si="2"/>
        <v>0</v>
      </c>
      <c r="O8" s="250">
        <v>99000</v>
      </c>
      <c r="P8" s="236">
        <f>'[1]26 - Central Texas'!D17</f>
        <v>79685.58</v>
      </c>
      <c r="Q8" s="236">
        <f>'[1]26 - Central Texas'!E17</f>
        <v>70027.61</v>
      </c>
      <c r="R8" s="182">
        <f t="shared" si="3"/>
        <v>0.27229197298330449</v>
      </c>
      <c r="S8" s="257">
        <v>0</v>
      </c>
      <c r="T8" s="236">
        <f>'[1]26 - Central Texas'!D18</f>
        <v>0</v>
      </c>
      <c r="U8" s="236">
        <f>'[1]26 - Central Texas'!E18</f>
        <v>0</v>
      </c>
      <c r="V8" s="183">
        <f t="shared" si="4"/>
        <v>0</v>
      </c>
      <c r="W8" s="236">
        <v>442453.08</v>
      </c>
      <c r="X8" s="176">
        <f>'[1]26 - Central Texas'!H19</f>
        <v>0.8259344409184245</v>
      </c>
      <c r="Y8" s="261">
        <v>107372.86</v>
      </c>
      <c r="Z8" s="176">
        <f>'[1]26 - Central Texas'!I19</f>
        <v>0.20043468359156244</v>
      </c>
      <c r="AA8" s="262">
        <f t="shared" si="5"/>
        <v>549825.94000000006</v>
      </c>
      <c r="AB8" s="236">
        <f t="shared" si="6"/>
        <v>535770</v>
      </c>
      <c r="AC8" s="143">
        <f>Table3[[#This Row],[Total Expended]]/Table3[[#This Row],[Total Planned]]</f>
        <v>1.0262350262239395</v>
      </c>
    </row>
    <row r="9" spans="1:29" s="156" customFormat="1" x14ac:dyDescent="0.2">
      <c r="A9" s="147">
        <v>22</v>
      </c>
      <c r="B9" s="147" t="s">
        <v>38</v>
      </c>
      <c r="C9" s="235">
        <v>225120</v>
      </c>
      <c r="D9" s="236">
        <f>'[1]22 - Coastal Bend'!D29</f>
        <v>0</v>
      </c>
      <c r="E9" s="236">
        <f>'[1]22 - Coastal Bend'!E29</f>
        <v>304262.66000000003</v>
      </c>
      <c r="F9" s="182">
        <f t="shared" si="0"/>
        <v>0.54838504036135205</v>
      </c>
      <c r="G9" s="237">
        <v>324000</v>
      </c>
      <c r="H9" s="236">
        <f>'[1]22 - Coastal Bend'!D30</f>
        <v>0</v>
      </c>
      <c r="I9" s="236">
        <f>'[1]22 - Coastal Bend'!E30</f>
        <v>247056.93</v>
      </c>
      <c r="J9" s="182">
        <f t="shared" si="1"/>
        <v>0.44528081273463427</v>
      </c>
      <c r="K9" s="249">
        <v>40000</v>
      </c>
      <c r="L9" s="236">
        <f>'[1]22 - Coastal Bend'!D31</f>
        <v>0</v>
      </c>
      <c r="M9" s="236">
        <f>'[1]22 - Coastal Bend'!E31</f>
        <v>0</v>
      </c>
      <c r="N9" s="182">
        <f t="shared" si="2"/>
        <v>0</v>
      </c>
      <c r="O9" s="250">
        <v>35000</v>
      </c>
      <c r="P9" s="236">
        <f>'[1]22 - Coastal Bend'!D32</f>
        <v>0</v>
      </c>
      <c r="Q9" s="236">
        <f>'[1]22 - Coastal Bend'!E32</f>
        <v>0</v>
      </c>
      <c r="R9" s="182">
        <f t="shared" si="3"/>
        <v>0</v>
      </c>
      <c r="S9" s="257">
        <v>4000</v>
      </c>
      <c r="T9" s="236">
        <f>'[1]22 - Coastal Bend'!D33</f>
        <v>0</v>
      </c>
      <c r="U9" s="236">
        <f>'[1]22 - Coastal Bend'!E33</f>
        <v>3514.4</v>
      </c>
      <c r="V9" s="183">
        <f t="shared" si="4"/>
        <v>6.3341469040135764E-3</v>
      </c>
      <c r="W9" s="236">
        <v>0</v>
      </c>
      <c r="X9" s="176">
        <f>'[1]22 - Coastal Bend'!H34</f>
        <v>0</v>
      </c>
      <c r="Y9" s="261">
        <v>554833.99000000011</v>
      </c>
      <c r="Z9" s="176">
        <f>'[1]22 - Coastal Bend'!I34</f>
        <v>0.88332482646628052</v>
      </c>
      <c r="AA9" s="262">
        <f t="shared" si="5"/>
        <v>554833.99000000011</v>
      </c>
      <c r="AB9" s="236">
        <f t="shared" si="6"/>
        <v>628120</v>
      </c>
      <c r="AC9" s="143">
        <f>Table3[[#This Row],[Total Expended]]/Table3[[#This Row],[Total Planned]]</f>
        <v>0.88332482646628052</v>
      </c>
    </row>
    <row r="10" spans="1:29" s="156" customFormat="1" x14ac:dyDescent="0.2">
      <c r="A10" s="147">
        <v>12</v>
      </c>
      <c r="B10" s="147" t="s">
        <v>39</v>
      </c>
      <c r="C10" s="235">
        <v>19900</v>
      </c>
      <c r="D10" s="238">
        <f>'[1]12 - Concho Valley'!D19</f>
        <v>6131</v>
      </c>
      <c r="E10" s="238">
        <f>'[1]12 - Concho Valley'!E19</f>
        <v>14259.23</v>
      </c>
      <c r="F10" s="182">
        <f t="shared" si="0"/>
        <v>0.14035044125570859</v>
      </c>
      <c r="G10" s="239">
        <v>101716</v>
      </c>
      <c r="H10" s="238">
        <f>'[1]12 - Concho Valley'!D20</f>
        <v>65091</v>
      </c>
      <c r="I10" s="238">
        <f>'[1]12 - Concho Valley'!E20</f>
        <v>59799.61</v>
      </c>
      <c r="J10" s="182">
        <f t="shared" si="1"/>
        <v>0.85964955874429139</v>
      </c>
      <c r="K10" s="251">
        <v>0</v>
      </c>
      <c r="L10" s="238">
        <f>'[1]12 - Concho Valley'!D21</f>
        <v>0</v>
      </c>
      <c r="M10" s="238">
        <f>'[1]12 - Concho Valley'!E21</f>
        <v>0</v>
      </c>
      <c r="N10" s="182">
        <f t="shared" si="2"/>
        <v>0</v>
      </c>
      <c r="O10" s="252">
        <v>0</v>
      </c>
      <c r="P10" s="238">
        <f>'[1]12 - Concho Valley'!D22</f>
        <v>0</v>
      </c>
      <c r="Q10" s="238">
        <f>'[1]12 - Concho Valley'!E22</f>
        <v>0</v>
      </c>
      <c r="R10" s="182">
        <f t="shared" si="3"/>
        <v>0</v>
      </c>
      <c r="S10" s="258">
        <v>0</v>
      </c>
      <c r="T10" s="238">
        <f>'[1]12 - Concho Valley'!D23</f>
        <v>0</v>
      </c>
      <c r="U10" s="238">
        <f>'[1]12 - Concho Valley'!E23</f>
        <v>0</v>
      </c>
      <c r="V10" s="183">
        <f t="shared" si="4"/>
        <v>0</v>
      </c>
      <c r="W10" s="238">
        <v>71222</v>
      </c>
      <c r="X10" s="178">
        <f>'[1]12 - Concho Valley'!H24</f>
        <v>0.58563018023944213</v>
      </c>
      <c r="Y10" s="263">
        <v>74058.84</v>
      </c>
      <c r="Z10" s="178">
        <f>'[1]12 - Concho Valley'!I24</f>
        <v>0.60895638731745816</v>
      </c>
      <c r="AA10" s="262">
        <f t="shared" si="5"/>
        <v>145280.84</v>
      </c>
      <c r="AB10" s="236">
        <f t="shared" si="6"/>
        <v>121616</v>
      </c>
      <c r="AC10" s="143">
        <f>Table3[[#This Row],[Total Expended]]/Table3[[#This Row],[Total Planned]]</f>
        <v>1.1945865675569003</v>
      </c>
    </row>
    <row r="11" spans="1:29" s="156" customFormat="1" x14ac:dyDescent="0.2">
      <c r="A11" s="147">
        <v>17</v>
      </c>
      <c r="B11" s="147" t="s">
        <v>40</v>
      </c>
      <c r="C11" s="235">
        <v>0</v>
      </c>
      <c r="D11" s="236">
        <f>'[1]17 - Deep East'!D23</f>
        <v>0</v>
      </c>
      <c r="E11" s="236">
        <f>'[1]17 - Deep East'!E23</f>
        <v>65304.02</v>
      </c>
      <c r="F11" s="182">
        <f t="shared" si="0"/>
        <v>0.16415904237169224</v>
      </c>
      <c r="G11" s="237">
        <v>282447</v>
      </c>
      <c r="H11" s="236">
        <f>'[1]17 - Deep East'!D24</f>
        <v>200343.03</v>
      </c>
      <c r="I11" s="236">
        <f>'[1]17 - Deep East'!E24</f>
        <v>82543.649999999994</v>
      </c>
      <c r="J11" s="182">
        <f t="shared" si="1"/>
        <v>0.71111099268478939</v>
      </c>
      <c r="K11" s="249">
        <v>0</v>
      </c>
      <c r="L11" s="236">
        <f>'[1]17 - Deep East'!D25</f>
        <v>0</v>
      </c>
      <c r="M11" s="236">
        <f>'[1]17 - Deep East'!E25</f>
        <v>0</v>
      </c>
      <c r="N11" s="182">
        <f t="shared" si="2"/>
        <v>0</v>
      </c>
      <c r="O11" s="250">
        <v>136000</v>
      </c>
      <c r="P11" s="236">
        <f>'[1]17 - Deep East'!D26</f>
        <v>30309.800000000003</v>
      </c>
      <c r="Q11" s="236">
        <f>'[1]17 - Deep East'!E26</f>
        <v>19308.96</v>
      </c>
      <c r="R11" s="182">
        <f t="shared" si="3"/>
        <v>0.12472996494351846</v>
      </c>
      <c r="S11" s="257">
        <v>0</v>
      </c>
      <c r="T11" s="236">
        <f>'[1]17 - Deep East'!D27</f>
        <v>0</v>
      </c>
      <c r="U11" s="236">
        <f>'[1]17 - Deep East'!E27</f>
        <v>0</v>
      </c>
      <c r="V11" s="183">
        <f t="shared" si="4"/>
        <v>0</v>
      </c>
      <c r="W11" s="236">
        <v>230652.83000000002</v>
      </c>
      <c r="X11" s="176">
        <f>'[1]17 - Deep East'!H28</f>
        <v>0.55121157518156427</v>
      </c>
      <c r="Y11" s="261">
        <v>167156.62999999998</v>
      </c>
      <c r="Z11" s="176">
        <f>'[1]17 - Deep East'!I28</f>
        <v>0.39946906059787735</v>
      </c>
      <c r="AA11" s="262">
        <f t="shared" si="5"/>
        <v>397809.45999999996</v>
      </c>
      <c r="AB11" s="236">
        <f t="shared" si="6"/>
        <v>418447</v>
      </c>
      <c r="AC11" s="143">
        <f>Table3[[#This Row],[Total Expended]]/Table3[[#This Row],[Total Planned]]</f>
        <v>0.95068063577944151</v>
      </c>
    </row>
    <row r="12" spans="1:29" s="156" customFormat="1" x14ac:dyDescent="0.2">
      <c r="A12" s="147">
        <v>8</v>
      </c>
      <c r="B12" s="147" t="s">
        <v>41</v>
      </c>
      <c r="C12" s="235">
        <v>72000</v>
      </c>
      <c r="D12" s="236">
        <f>'[1]8 - East Texas'!D24</f>
        <v>17900</v>
      </c>
      <c r="E12" s="236">
        <f>'[1]8 - East Texas'!E24</f>
        <v>22705</v>
      </c>
      <c r="F12" s="182">
        <f t="shared" si="0"/>
        <v>5.2902642461259447E-2</v>
      </c>
      <c r="G12" s="237">
        <v>660000</v>
      </c>
      <c r="H12" s="236">
        <f>'[1]8 - East Texas'!D25</f>
        <v>430958</v>
      </c>
      <c r="I12" s="236">
        <f>'[1]8 - East Texas'!E25</f>
        <v>226768</v>
      </c>
      <c r="J12" s="182">
        <f t="shared" si="1"/>
        <v>0.85692509334994049</v>
      </c>
      <c r="K12" s="249">
        <v>0</v>
      </c>
      <c r="L12" s="236">
        <f>'[1]8 - East Texas'!D26</f>
        <v>0</v>
      </c>
      <c r="M12" s="236">
        <f>'[1]8 - East Texas'!E26</f>
        <v>0</v>
      </c>
      <c r="N12" s="182">
        <f t="shared" si="2"/>
        <v>0</v>
      </c>
      <c r="O12" s="250">
        <v>151500</v>
      </c>
      <c r="P12" s="236">
        <f>'[1]8 - East Texas'!D27</f>
        <v>2128</v>
      </c>
      <c r="Q12" s="236">
        <f>'[1]8 - East Texas'!E27</f>
        <v>67083</v>
      </c>
      <c r="R12" s="182">
        <f t="shared" si="3"/>
        <v>9.0172264188800089E-2</v>
      </c>
      <c r="S12" s="257">
        <v>0</v>
      </c>
      <c r="T12" s="236">
        <f>'[1]8 - East Texas'!D28</f>
        <v>0</v>
      </c>
      <c r="U12" s="236">
        <f>'[1]8 - East Texas'!E28</f>
        <v>0</v>
      </c>
      <c r="V12" s="183">
        <f t="shared" si="4"/>
        <v>0</v>
      </c>
      <c r="W12" s="236">
        <v>450986</v>
      </c>
      <c r="X12" s="176">
        <f>'[1]8 - East Texas'!H29</f>
        <v>0.51045387662705155</v>
      </c>
      <c r="Y12" s="261">
        <v>316556</v>
      </c>
      <c r="Z12" s="176">
        <f>'[1]8 - East Texas'!I29</f>
        <v>0.35829767968307868</v>
      </c>
      <c r="AA12" s="262">
        <f t="shared" si="5"/>
        <v>767542</v>
      </c>
      <c r="AB12" s="236">
        <f t="shared" si="6"/>
        <v>883500</v>
      </c>
      <c r="AC12" s="143">
        <f>Table3[[#This Row],[Total Expended]]/Table3[[#This Row],[Total Planned]]</f>
        <v>0.86875155631013012</v>
      </c>
    </row>
    <row r="13" spans="1:29" s="156" customFormat="1" x14ac:dyDescent="0.2">
      <c r="A13" s="147">
        <v>19</v>
      </c>
      <c r="B13" s="147" t="s">
        <v>42</v>
      </c>
      <c r="C13" s="235">
        <v>0</v>
      </c>
      <c r="D13" s="236">
        <f>'[1]19 - Golden Crescent'!D18</f>
        <v>0</v>
      </c>
      <c r="E13" s="236">
        <f>'[1]19 - Golden Crescent'!E18</f>
        <v>0</v>
      </c>
      <c r="F13" s="182">
        <f t="shared" si="0"/>
        <v>0</v>
      </c>
      <c r="G13" s="237">
        <v>199000</v>
      </c>
      <c r="H13" s="236">
        <f>'[1]19 - Golden Crescent'!D19</f>
        <v>20647.62</v>
      </c>
      <c r="I13" s="236">
        <f>'[1]19 - Golden Crescent'!E19</f>
        <v>173632</v>
      </c>
      <c r="J13" s="182">
        <f t="shared" si="1"/>
        <v>1</v>
      </c>
      <c r="K13" s="249">
        <v>0</v>
      </c>
      <c r="L13" s="236">
        <f>'[1]19 - Golden Crescent'!E20</f>
        <v>0</v>
      </c>
      <c r="M13" s="236">
        <f>'[1]19 - Golden Crescent'!F20</f>
        <v>0</v>
      </c>
      <c r="N13" s="182">
        <f t="shared" si="2"/>
        <v>0</v>
      </c>
      <c r="O13" s="250">
        <v>0</v>
      </c>
      <c r="P13" s="236">
        <f>'[1]19 - Golden Crescent'!E21</f>
        <v>0</v>
      </c>
      <c r="Q13" s="236">
        <f>'[1]19 - Golden Crescent'!E21</f>
        <v>0</v>
      </c>
      <c r="R13" s="182">
        <f t="shared" si="3"/>
        <v>0</v>
      </c>
      <c r="S13" s="257">
        <v>0</v>
      </c>
      <c r="T13" s="236">
        <f>'[1]19 - Golden Crescent'!$E22</f>
        <v>0</v>
      </c>
      <c r="U13" s="236">
        <f>'[1]19 - Golden Crescent'!$E22</f>
        <v>0</v>
      </c>
      <c r="V13" s="183">
        <f t="shared" si="4"/>
        <v>0</v>
      </c>
      <c r="W13" s="236">
        <v>20647.62</v>
      </c>
      <c r="X13" s="176">
        <f>'[1]19 - Golden Crescent'!H23</f>
        <v>0.10375688442211055</v>
      </c>
      <c r="Y13" s="261">
        <v>173632</v>
      </c>
      <c r="Z13" s="176">
        <f>'[1]19 - Golden Crescent'!I23</f>
        <v>0.87252261306532664</v>
      </c>
      <c r="AA13" s="262">
        <f t="shared" si="5"/>
        <v>194279.62</v>
      </c>
      <c r="AB13" s="236">
        <f t="shared" si="6"/>
        <v>199000</v>
      </c>
      <c r="AC13" s="143">
        <f>Table3[[#This Row],[Total Expended]]/Table3[[#This Row],[Total Planned]]</f>
        <v>0.97627949748743714</v>
      </c>
    </row>
    <row r="14" spans="1:29" s="157" customFormat="1" x14ac:dyDescent="0.2">
      <c r="A14" s="147">
        <v>6</v>
      </c>
      <c r="B14" s="147" t="s">
        <v>43</v>
      </c>
      <c r="C14" s="235">
        <v>2121050</v>
      </c>
      <c r="D14" s="236">
        <f>'[1]6 - Dallas'!D19</f>
        <v>34840</v>
      </c>
      <c r="E14" s="236">
        <f>'[1]6 - Dallas'!E19</f>
        <v>2351585.66</v>
      </c>
      <c r="F14" s="182">
        <f t="shared" si="0"/>
        <v>0.79661680906283805</v>
      </c>
      <c r="G14" s="237">
        <v>537400</v>
      </c>
      <c r="H14" s="236">
        <f>'[1]6 - Dallas'!D20</f>
        <v>0</v>
      </c>
      <c r="I14" s="236">
        <f>'[1]6 - Dallas'!E20</f>
        <v>48000</v>
      </c>
      <c r="J14" s="182">
        <f t="shared" si="1"/>
        <v>1.6022961651785218E-2</v>
      </c>
      <c r="K14" s="249">
        <v>500315</v>
      </c>
      <c r="L14" s="236">
        <f>'[1]6 - Dallas'!D21</f>
        <v>0</v>
      </c>
      <c r="M14" s="236">
        <f>'[1]6 - Dallas'!E21</f>
        <v>225896</v>
      </c>
      <c r="N14" s="182">
        <f t="shared" si="2"/>
        <v>7.5406728026909856E-2</v>
      </c>
      <c r="O14" s="250">
        <v>150000</v>
      </c>
      <c r="P14" s="236">
        <f>'[1]6 - Dallas'!D22</f>
        <v>0</v>
      </c>
      <c r="Q14" s="236">
        <f>'[1]6 - Dallas'!E22</f>
        <v>335379.19999999995</v>
      </c>
      <c r="R14" s="182">
        <f t="shared" si="3"/>
        <v>0.11195350125846674</v>
      </c>
      <c r="S14" s="257">
        <v>0</v>
      </c>
      <c r="T14" s="236">
        <f>'[1]6 - Dallas'!D23</f>
        <v>0</v>
      </c>
      <c r="U14" s="236">
        <f>'[1]6 - Dallas'!E23</f>
        <v>0</v>
      </c>
      <c r="V14" s="183">
        <f t="shared" si="4"/>
        <v>0</v>
      </c>
      <c r="W14" s="236">
        <v>34840</v>
      </c>
      <c r="X14" s="176">
        <f>'[1]6 - Dallas'!H24</f>
        <v>1.0529608479296656E-2</v>
      </c>
      <c r="Y14" s="261">
        <v>2960860.8600000003</v>
      </c>
      <c r="Z14" s="176">
        <f>'[1]6 - Dallas'!I24</f>
        <v>0.89485377776904684</v>
      </c>
      <c r="AA14" s="262">
        <f t="shared" si="5"/>
        <v>2995700.8600000003</v>
      </c>
      <c r="AB14" s="236">
        <f t="shared" si="6"/>
        <v>3308765</v>
      </c>
      <c r="AC14" s="143">
        <f>Table3[[#This Row],[Total Expended]]/Table3[[#This Row],[Total Planned]]</f>
        <v>0.90538338624834347</v>
      </c>
    </row>
    <row r="15" spans="1:29" s="156" customFormat="1" x14ac:dyDescent="0.2">
      <c r="A15" s="147">
        <v>28</v>
      </c>
      <c r="B15" s="147" t="s">
        <v>44</v>
      </c>
      <c r="C15" s="235">
        <v>1707662</v>
      </c>
      <c r="D15" s="236">
        <v>80000</v>
      </c>
      <c r="E15" s="236">
        <v>0</v>
      </c>
      <c r="F15" s="176">
        <f t="shared" si="0"/>
        <v>2.309480869607192E-2</v>
      </c>
      <c r="G15" s="237">
        <v>1033638</v>
      </c>
      <c r="H15" s="236">
        <v>1063433.23</v>
      </c>
      <c r="I15" s="236">
        <v>14000</v>
      </c>
      <c r="J15" s="176">
        <f t="shared" si="1"/>
        <v>0.31103892912051073</v>
      </c>
      <c r="K15" s="249">
        <v>94760</v>
      </c>
      <c r="L15" s="236">
        <v>39216.769999999997</v>
      </c>
      <c r="M15" s="236">
        <v>0</v>
      </c>
      <c r="N15" s="176">
        <f t="shared" si="2"/>
        <v>1.1321297510348154E-2</v>
      </c>
      <c r="O15" s="250">
        <v>4524155</v>
      </c>
      <c r="P15" s="236">
        <v>2116248.7400000002</v>
      </c>
      <c r="Q15" s="236">
        <v>151083.19</v>
      </c>
      <c r="R15" s="176">
        <f t="shared" si="3"/>
        <v>0.65454496467306922</v>
      </c>
      <c r="S15" s="257">
        <v>0</v>
      </c>
      <c r="T15" s="236">
        <f>'[1]28 - Gulf Coast'!D30</f>
        <v>0</v>
      </c>
      <c r="U15" s="236">
        <f>'[1]28 - Gulf Coast'!E30</f>
        <v>0</v>
      </c>
      <c r="V15" s="188">
        <f t="shared" si="4"/>
        <v>0</v>
      </c>
      <c r="W15" s="236">
        <v>3298898.74</v>
      </c>
      <c r="X15" s="176">
        <f>'[1]28 - Gulf Coast'!H31</f>
        <v>0.44820684450114573</v>
      </c>
      <c r="Y15" s="261">
        <v>165083.19</v>
      </c>
      <c r="Z15" s="176">
        <f>'[1]28 - Gulf Coast'!I31</f>
        <v>2.2429126051344967E-2</v>
      </c>
      <c r="AA15" s="261">
        <f t="shared" si="5"/>
        <v>3463981.93</v>
      </c>
      <c r="AB15" s="236">
        <f t="shared" si="6"/>
        <v>7360215</v>
      </c>
      <c r="AC15" s="143">
        <f>Table3[[#This Row],[Total Expended]]/Table3[[#This Row],[Total Planned]]</f>
        <v>0.47063597055249068</v>
      </c>
    </row>
    <row r="16" spans="1:29" s="156" customFormat="1" x14ac:dyDescent="0.2">
      <c r="A16" s="147">
        <v>13</v>
      </c>
      <c r="B16" s="147" t="s">
        <v>45</v>
      </c>
      <c r="C16" s="235">
        <v>108848</v>
      </c>
      <c r="D16" s="236">
        <f>'[1]13 - Heart of Texas'!D13</f>
        <v>78886</v>
      </c>
      <c r="E16" s="236">
        <f>'[1]13 - Heart of Texas'!E13</f>
        <v>0</v>
      </c>
      <c r="F16" s="182">
        <f t="shared" si="0"/>
        <v>0.19478038157656011</v>
      </c>
      <c r="G16" s="237">
        <v>304150</v>
      </c>
      <c r="H16" s="236">
        <f>'[1]13 - Heart of Texas'!D14</f>
        <v>299706</v>
      </c>
      <c r="I16" s="236">
        <f>'[1]13 - Heart of Texas'!E14</f>
        <v>26407.72</v>
      </c>
      <c r="J16" s="182">
        <f t="shared" si="1"/>
        <v>0.80521961842343992</v>
      </c>
      <c r="K16" s="249">
        <v>0</v>
      </c>
      <c r="L16" s="236">
        <f>'[1]13 - Heart of Texas'!D15</f>
        <v>0</v>
      </c>
      <c r="M16" s="236">
        <f>'[1]13 - Heart of Texas'!$E15</f>
        <v>0</v>
      </c>
      <c r="N16" s="182">
        <f t="shared" si="2"/>
        <v>0</v>
      </c>
      <c r="O16" s="250">
        <v>0</v>
      </c>
      <c r="P16" s="236">
        <f>'[1]13 - Heart of Texas'!D16</f>
        <v>0</v>
      </c>
      <c r="Q16" s="236">
        <f>'[1]13 - Heart of Texas'!E16</f>
        <v>0</v>
      </c>
      <c r="R16" s="182">
        <f t="shared" si="3"/>
        <v>0</v>
      </c>
      <c r="S16" s="257">
        <v>0</v>
      </c>
      <c r="T16" s="236">
        <f>'[1]13 - Heart of Texas'!D17</f>
        <v>0</v>
      </c>
      <c r="U16" s="236">
        <f>'[1]13 - Heart of Texas'!E17</f>
        <v>0</v>
      </c>
      <c r="V16" s="183">
        <f t="shared" si="4"/>
        <v>0</v>
      </c>
      <c r="W16" s="236">
        <v>378592</v>
      </c>
      <c r="X16" s="176">
        <f>'[1]13 - Heart of Texas'!H18</f>
        <v>0.91669209051859812</v>
      </c>
      <c r="Y16" s="261">
        <v>26407.72</v>
      </c>
      <c r="Z16" s="176">
        <f>'[1]13 - Heart of Texas'!I18</f>
        <v>6.3941520297919122E-2</v>
      </c>
      <c r="AA16" s="262">
        <f t="shared" si="5"/>
        <v>404999.72</v>
      </c>
      <c r="AB16" s="236">
        <f t="shared" si="6"/>
        <v>412998</v>
      </c>
      <c r="AC16" s="143">
        <f>Table3[[#This Row],[Total Expended]]/Table3[[#This Row],[Total Planned]]</f>
        <v>0.98063361081651723</v>
      </c>
    </row>
    <row r="17" spans="1:29" s="156" customFormat="1" x14ac:dyDescent="0.2">
      <c r="A17" s="147">
        <v>23</v>
      </c>
      <c r="B17" s="147" t="s">
        <v>46</v>
      </c>
      <c r="C17" s="235">
        <v>0</v>
      </c>
      <c r="D17" s="236">
        <f>'[1]23 - Lower Rio'!C14</f>
        <v>0</v>
      </c>
      <c r="E17" s="236">
        <f>'[1]23 - Lower Rio'!E14</f>
        <v>0</v>
      </c>
      <c r="F17" s="182">
        <f t="shared" si="0"/>
        <v>0</v>
      </c>
      <c r="G17" s="237">
        <v>1699500</v>
      </c>
      <c r="H17" s="236">
        <f>'[1]23 - Lower Rio'!D15</f>
        <v>645398.79</v>
      </c>
      <c r="I17" s="236">
        <f>'[1]23 - Lower Rio'!E15</f>
        <v>528101.21</v>
      </c>
      <c r="J17" s="182">
        <f t="shared" si="1"/>
        <v>0.69049720506031187</v>
      </c>
      <c r="K17" s="249">
        <v>0</v>
      </c>
      <c r="L17" s="236">
        <f>'[1]23 - Lower Rio'!E16</f>
        <v>0</v>
      </c>
      <c r="M17" s="236">
        <f>'[1]23 - Lower Rio'!E16</f>
        <v>0</v>
      </c>
      <c r="N17" s="182">
        <f t="shared" si="2"/>
        <v>0</v>
      </c>
      <c r="O17" s="250">
        <v>0</v>
      </c>
      <c r="P17" s="236">
        <f>'[1]23 - Lower Rio'!D17</f>
        <v>0</v>
      </c>
      <c r="Q17" s="236">
        <f>'[1]23 - Lower Rio'!E17</f>
        <v>526000</v>
      </c>
      <c r="R17" s="182">
        <f t="shared" si="3"/>
        <v>0.30950279493968813</v>
      </c>
      <c r="S17" s="257">
        <v>0</v>
      </c>
      <c r="T17" s="236">
        <f>'[1]23 - Lower Rio'!D18</f>
        <v>0</v>
      </c>
      <c r="U17" s="236">
        <f>'[1]23 - Lower Rio'!E18</f>
        <v>0</v>
      </c>
      <c r="V17" s="183">
        <f t="shared" si="4"/>
        <v>0</v>
      </c>
      <c r="W17" s="236">
        <v>645398.79</v>
      </c>
      <c r="X17" s="176">
        <f>'[1]23 - Lower Rio'!H19</f>
        <v>0.37975804060017654</v>
      </c>
      <c r="Y17" s="261">
        <v>1054101.21</v>
      </c>
      <c r="Z17" s="176">
        <f>'[1]23 - Lower Rio'!I19</f>
        <v>0.62024195939982341</v>
      </c>
      <c r="AA17" s="262">
        <f t="shared" si="5"/>
        <v>1699500</v>
      </c>
      <c r="AB17" s="236">
        <f t="shared" si="6"/>
        <v>1699500</v>
      </c>
      <c r="AC17" s="143">
        <f>Table3[[#This Row],[Total Expended]]/Table3[[#This Row],[Total Planned]]</f>
        <v>1</v>
      </c>
    </row>
    <row r="18" spans="1:29" s="156" customFormat="1" x14ac:dyDescent="0.2">
      <c r="A18" s="147">
        <v>27</v>
      </c>
      <c r="B18" s="147" t="s">
        <v>47</v>
      </c>
      <c r="C18" s="235">
        <v>227630</v>
      </c>
      <c r="D18" s="238">
        <f>'[1]27 - Middle Rio'!D19</f>
        <v>1457.54</v>
      </c>
      <c r="E18" s="238">
        <f>'[1]27 - Middle Rio'!E19</f>
        <v>0</v>
      </c>
      <c r="F18" s="182">
        <f t="shared" si="0"/>
        <v>8.0163025394399505E-3</v>
      </c>
      <c r="G18" s="237">
        <v>25000</v>
      </c>
      <c r="H18" s="238">
        <f>'[1]27 - Middle Rio'!D20</f>
        <v>745</v>
      </c>
      <c r="I18" s="238">
        <f>'[1]27 - Middle Rio'!E20</f>
        <v>21200</v>
      </c>
      <c r="J18" s="182">
        <f t="shared" si="1"/>
        <v>0.12069497868189533</v>
      </c>
      <c r="K18" s="249">
        <v>0</v>
      </c>
      <c r="L18" s="238">
        <f>'[1]27 - Middle Rio'!E21</f>
        <v>0</v>
      </c>
      <c r="M18" s="238">
        <f>'[1]27 - Middle Rio'!E21</f>
        <v>0</v>
      </c>
      <c r="N18" s="182">
        <f t="shared" si="2"/>
        <v>0</v>
      </c>
      <c r="O18" s="250">
        <v>0</v>
      </c>
      <c r="P18" s="238">
        <f>'[1]27 - Middle Rio'!D22</f>
        <v>149569.44</v>
      </c>
      <c r="Q18" s="238">
        <f>'[1]27 - Middle Rio'!E22</f>
        <v>8850</v>
      </c>
      <c r="R18" s="182">
        <f t="shared" si="3"/>
        <v>0.87128871877866465</v>
      </c>
      <c r="S18" s="257">
        <v>0</v>
      </c>
      <c r="T18" s="238">
        <f>'[1]27 - Middle Rio'!D23</f>
        <v>0</v>
      </c>
      <c r="U18" s="238">
        <f>'[1]27 - Middle Rio'!E23</f>
        <v>0</v>
      </c>
      <c r="V18" s="183">
        <f t="shared" si="4"/>
        <v>0</v>
      </c>
      <c r="W18" s="236">
        <v>151771.98000000001</v>
      </c>
      <c r="X18" s="178">
        <f>'[1]27 - Middle Rio'!H24</f>
        <v>0.60076784229901437</v>
      </c>
      <c r="Y18" s="261">
        <v>30050</v>
      </c>
      <c r="Z18" s="178">
        <f>'[1]27 - Middle Rio'!I24</f>
        <v>0.11894866009579226</v>
      </c>
      <c r="AA18" s="262">
        <f t="shared" si="5"/>
        <v>181821.98</v>
      </c>
      <c r="AB18" s="236">
        <f t="shared" si="6"/>
        <v>252630</v>
      </c>
      <c r="AC18" s="143">
        <f>Table3[[#This Row],[Total Expended]]/Table3[[#This Row],[Total Planned]]</f>
        <v>0.71971650239480667</v>
      </c>
    </row>
    <row r="19" spans="1:29" s="156" customFormat="1" x14ac:dyDescent="0.2">
      <c r="A19" s="147">
        <v>4</v>
      </c>
      <c r="B19" s="147" t="s">
        <v>48</v>
      </c>
      <c r="C19" s="235">
        <v>268000</v>
      </c>
      <c r="D19" s="236">
        <f>'[1]4 - North Central'!D22</f>
        <v>68002.720000000001</v>
      </c>
      <c r="E19" s="236">
        <f>'[1]4 - North Central'!E22</f>
        <v>168403.3</v>
      </c>
      <c r="F19" s="182">
        <f t="shared" si="0"/>
        <v>0.11772591220232019</v>
      </c>
      <c r="G19" s="237">
        <v>1071500</v>
      </c>
      <c r="H19" s="236">
        <f>'[1]4 - North Central'!D23</f>
        <v>690393.5</v>
      </c>
      <c r="I19" s="236">
        <f>'[1]4 - North Central'!E23</f>
        <v>339778.71</v>
      </c>
      <c r="J19" s="182">
        <f t="shared" si="1"/>
        <v>0.51300708479306134</v>
      </c>
      <c r="K19" s="249">
        <v>700000</v>
      </c>
      <c r="L19" s="236">
        <f>'[1]4 - North Central'!D24</f>
        <v>0</v>
      </c>
      <c r="M19" s="236">
        <f>'[1]4 - North Central'!E24</f>
        <v>741527</v>
      </c>
      <c r="N19" s="182">
        <f t="shared" si="2"/>
        <v>0.36926700300461845</v>
      </c>
      <c r="O19" s="250">
        <v>0</v>
      </c>
      <c r="P19" s="236">
        <f>'[1]4 - North Central'!D25</f>
        <v>0</v>
      </c>
      <c r="Q19" s="236">
        <f>'[1]4 - North Central'!E25</f>
        <v>0</v>
      </c>
      <c r="R19" s="182">
        <f t="shared" si="3"/>
        <v>0</v>
      </c>
      <c r="S19" s="257">
        <v>0</v>
      </c>
      <c r="T19" s="236">
        <f>'[1]4 - North Central'!D26</f>
        <v>0</v>
      </c>
      <c r="U19" s="236">
        <f>'[1]4 - North Central'!E26</f>
        <v>0</v>
      </c>
      <c r="V19" s="183">
        <f t="shared" si="4"/>
        <v>0</v>
      </c>
      <c r="W19" s="236">
        <v>758396.22</v>
      </c>
      <c r="X19" s="176">
        <f>'[1]4 - North Central'!H27</f>
        <v>0.37185399362588867</v>
      </c>
      <c r="Y19" s="261">
        <v>1249709.01</v>
      </c>
      <c r="Z19" s="176">
        <f>'[1]4 - North Central'!I27</f>
        <v>0.61275264035302768</v>
      </c>
      <c r="AA19" s="262">
        <f t="shared" si="5"/>
        <v>2008105.23</v>
      </c>
      <c r="AB19" s="236">
        <f t="shared" si="6"/>
        <v>2039500</v>
      </c>
      <c r="AC19" s="143">
        <f>Table3[[#This Row],[Total Expended]]/Table3[[#This Row],[Total Planned]]</f>
        <v>0.98460663397891635</v>
      </c>
    </row>
    <row r="20" spans="1:29" s="156" customFormat="1" x14ac:dyDescent="0.2">
      <c r="A20" s="147">
        <v>3</v>
      </c>
      <c r="B20" s="147" t="s">
        <v>49</v>
      </c>
      <c r="C20" s="235">
        <v>0</v>
      </c>
      <c r="D20" s="236">
        <f>'[1]3 - North Texas'!D13</f>
        <v>0</v>
      </c>
      <c r="E20" s="236">
        <f>'[1]3 - North Texas'!E13</f>
        <v>0</v>
      </c>
      <c r="F20" s="182">
        <f t="shared" si="0"/>
        <v>0</v>
      </c>
      <c r="G20" s="237">
        <v>215759</v>
      </c>
      <c r="H20" s="236">
        <f>'[1]3 - North Texas'!D14</f>
        <v>42888</v>
      </c>
      <c r="I20" s="236">
        <f>'[1]3 - North Texas'!E14</f>
        <v>172870.22</v>
      </c>
      <c r="J20" s="182">
        <f t="shared" si="1"/>
        <v>1</v>
      </c>
      <c r="K20" s="249">
        <v>0</v>
      </c>
      <c r="L20" s="236">
        <f>'[1]3 - North Texas'!D15</f>
        <v>0</v>
      </c>
      <c r="M20" s="236">
        <f>'[1]3 - North Texas'!E15</f>
        <v>0</v>
      </c>
      <c r="N20" s="182">
        <f t="shared" si="2"/>
        <v>0</v>
      </c>
      <c r="O20" s="250">
        <v>0</v>
      </c>
      <c r="P20" s="236">
        <f>'[1]3 - North Texas'!D16</f>
        <v>0</v>
      </c>
      <c r="Q20" s="236">
        <f>'[1]3 - North Texas'!E16</f>
        <v>0</v>
      </c>
      <c r="R20" s="182">
        <f t="shared" si="3"/>
        <v>0</v>
      </c>
      <c r="S20" s="257">
        <v>0</v>
      </c>
      <c r="T20" s="236">
        <f>'[1]3 - North Texas'!D17</f>
        <v>0</v>
      </c>
      <c r="U20" s="236">
        <f>'[1]3 - North Texas'!E17</f>
        <v>0</v>
      </c>
      <c r="V20" s="183">
        <f t="shared" si="4"/>
        <v>0</v>
      </c>
      <c r="W20" s="236">
        <v>42888</v>
      </c>
      <c r="X20" s="176">
        <f>'[1]3 - North Texas'!H18</f>
        <v>0.19877733953160703</v>
      </c>
      <c r="Y20" s="261">
        <v>172870.22</v>
      </c>
      <c r="Z20" s="176">
        <f>'[1]3 - North Texas'!I18</f>
        <v>0.80121904532371768</v>
      </c>
      <c r="AA20" s="262">
        <f t="shared" si="5"/>
        <v>215758.22</v>
      </c>
      <c r="AB20" s="236">
        <f t="shared" si="6"/>
        <v>215759</v>
      </c>
      <c r="AC20" s="143">
        <f>Table3[[#This Row],[Total Expended]]/Table3[[#This Row],[Total Planned]]</f>
        <v>0.99999638485532472</v>
      </c>
    </row>
    <row r="21" spans="1:29" s="156" customFormat="1" x14ac:dyDescent="0.2">
      <c r="A21" s="147">
        <v>7</v>
      </c>
      <c r="B21" s="147" t="s">
        <v>50</v>
      </c>
      <c r="C21" s="235">
        <v>0</v>
      </c>
      <c r="D21" s="236">
        <f>'[1]7 - Northeast'!D22</f>
        <v>0</v>
      </c>
      <c r="E21" s="236">
        <f>'[1]7 - Northeast'!E22</f>
        <v>0</v>
      </c>
      <c r="F21" s="182">
        <f t="shared" si="0"/>
        <v>0</v>
      </c>
      <c r="G21" s="237">
        <v>311000</v>
      </c>
      <c r="H21" s="236">
        <f>'[1]7 - Northeast'!D23</f>
        <v>63066</v>
      </c>
      <c r="I21" s="236">
        <f>'[1]7 - Northeast'!E23</f>
        <v>110717.5</v>
      </c>
      <c r="J21" s="182">
        <f t="shared" si="1"/>
        <v>0.55227924211703838</v>
      </c>
      <c r="K21" s="249">
        <v>3000</v>
      </c>
      <c r="L21" s="236">
        <f>'[1]7 - Northeast'!D24</f>
        <v>3000</v>
      </c>
      <c r="M21" s="236">
        <f>'[1]7 - Northeast'!E24</f>
        <v>13655</v>
      </c>
      <c r="N21" s="182">
        <f t="shared" si="2"/>
        <v>5.292913756173212E-2</v>
      </c>
      <c r="O21" s="250">
        <v>0</v>
      </c>
      <c r="P21" s="236">
        <f>'[1]7 - Northeast'!D25</f>
        <v>14221</v>
      </c>
      <c r="Q21" s="236">
        <f>'[1]7 - Northeast'!E25</f>
        <v>110006.5</v>
      </c>
      <c r="R21" s="182">
        <f t="shared" si="3"/>
        <v>0.3947916203212295</v>
      </c>
      <c r="S21" s="257">
        <v>0</v>
      </c>
      <c r="T21" s="236">
        <f>'[1]7 - Northeast'!D26</f>
        <v>0</v>
      </c>
      <c r="U21" s="236">
        <f>'[1]7 - Northeast'!E26</f>
        <v>0</v>
      </c>
      <c r="V21" s="183">
        <f t="shared" si="4"/>
        <v>0</v>
      </c>
      <c r="W21" s="236">
        <v>80287</v>
      </c>
      <c r="X21" s="176">
        <f>'[1]7 - Northeast'!H27</f>
        <v>0.25569108280254776</v>
      </c>
      <c r="Y21" s="261">
        <v>234379</v>
      </c>
      <c r="Z21" s="176">
        <f>'[1]7 - Northeast'!I27</f>
        <v>0.74642993630573251</v>
      </c>
      <c r="AA21" s="262">
        <f t="shared" si="5"/>
        <v>314666</v>
      </c>
      <c r="AB21" s="236">
        <f t="shared" si="6"/>
        <v>314000</v>
      </c>
      <c r="AC21" s="143">
        <f>Table3[[#This Row],[Total Expended]]/Table3[[#This Row],[Total Planned]]</f>
        <v>1.0021210191082803</v>
      </c>
    </row>
    <row r="22" spans="1:29" s="156" customFormat="1" x14ac:dyDescent="0.2">
      <c r="A22" s="147">
        <v>1</v>
      </c>
      <c r="B22" s="147" t="s">
        <v>51</v>
      </c>
      <c r="C22" s="235">
        <v>155000</v>
      </c>
      <c r="D22" s="236">
        <f>'[1]1 - Panhandle'!D20</f>
        <v>25479.64</v>
      </c>
      <c r="E22" s="236">
        <f>'[1]1 - Panhandle'!E20</f>
        <v>277994.57</v>
      </c>
      <c r="F22" s="182">
        <f t="shared" si="0"/>
        <v>0.64709176724414763</v>
      </c>
      <c r="G22" s="237">
        <v>60000</v>
      </c>
      <c r="H22" s="236">
        <f>'[1]1 - Panhandle'!D21</f>
        <v>37800</v>
      </c>
      <c r="I22" s="236">
        <f>'[1]1 - Panhandle'!E21</f>
        <v>6500</v>
      </c>
      <c r="J22" s="182">
        <f t="shared" si="1"/>
        <v>9.4459971702095344E-2</v>
      </c>
      <c r="K22" s="249">
        <v>0</v>
      </c>
      <c r="L22" s="236">
        <f>'[1]1 - Panhandle'!D22</f>
        <v>0</v>
      </c>
      <c r="M22" s="236">
        <f>'[1]1 - Panhandle'!E22</f>
        <v>0</v>
      </c>
      <c r="N22" s="182">
        <f t="shared" si="2"/>
        <v>0</v>
      </c>
      <c r="O22" s="250">
        <v>282000</v>
      </c>
      <c r="P22" s="236">
        <f>'[1]1 - Panhandle'!D23</f>
        <v>73240.33</v>
      </c>
      <c r="Q22" s="236">
        <f>'[1]1 - Panhandle'!E23</f>
        <v>47967.18</v>
      </c>
      <c r="R22" s="182">
        <f t="shared" si="3"/>
        <v>0.25844826105375712</v>
      </c>
      <c r="S22" s="257">
        <v>0</v>
      </c>
      <c r="T22" s="236">
        <f>'[1]1 - Panhandle'!D24</f>
        <v>0</v>
      </c>
      <c r="U22" s="236">
        <f>'[1]1 - Panhandle'!E24</f>
        <v>0</v>
      </c>
      <c r="V22" s="183">
        <f t="shared" si="4"/>
        <v>0</v>
      </c>
      <c r="W22" s="236">
        <v>136519.97</v>
      </c>
      <c r="X22" s="176">
        <f>'[1]1 - Panhandle'!H25</f>
        <v>0.27468806841046278</v>
      </c>
      <c r="Y22" s="261">
        <v>332461.75</v>
      </c>
      <c r="Z22" s="176">
        <f>'[1]1 - Panhandle'!I25</f>
        <v>0.66893712273641848</v>
      </c>
      <c r="AA22" s="262">
        <f>SUM(W22+Y22)</f>
        <v>468981.72</v>
      </c>
      <c r="AB22" s="236">
        <f t="shared" si="6"/>
        <v>497000</v>
      </c>
      <c r="AC22" s="143">
        <f>Table3[[#This Row],[Total Expended]]/Table3[[#This Row],[Total Planned]]</f>
        <v>0.94362519114688126</v>
      </c>
    </row>
    <row r="23" spans="1:29" s="156" customFormat="1" x14ac:dyDescent="0.2">
      <c r="A23" s="147">
        <v>11</v>
      </c>
      <c r="B23" s="147" t="s">
        <v>52</v>
      </c>
      <c r="C23" s="235">
        <v>0</v>
      </c>
      <c r="D23" s="236">
        <f>'[1]11 - Permian Basin'!D12</f>
        <v>0</v>
      </c>
      <c r="E23" s="236">
        <f>'[1]11 - Permian Basin'!E12</f>
        <v>0</v>
      </c>
      <c r="F23" s="182">
        <f t="shared" si="0"/>
        <v>0</v>
      </c>
      <c r="G23" s="237">
        <v>465000</v>
      </c>
      <c r="H23" s="236">
        <f>'[1]11 - Permian Basin'!$D13</f>
        <v>115500</v>
      </c>
      <c r="I23" s="236">
        <f>'[1]11 - Permian Basin'!$E13</f>
        <v>27500</v>
      </c>
      <c r="J23" s="182">
        <f t="shared" si="1"/>
        <v>1</v>
      </c>
      <c r="K23" s="249">
        <v>0</v>
      </c>
      <c r="L23" s="236">
        <f>'[1]11 - Permian Basin'!D14</f>
        <v>0</v>
      </c>
      <c r="M23" s="236">
        <f>'[1]11 - Permian Basin'!E14</f>
        <v>0</v>
      </c>
      <c r="N23" s="182">
        <f t="shared" si="2"/>
        <v>0</v>
      </c>
      <c r="O23" s="250">
        <v>0</v>
      </c>
      <c r="P23" s="236">
        <f>'[1]11 - Permian Basin'!D15</f>
        <v>0</v>
      </c>
      <c r="Q23" s="236">
        <f>'[1]11 - Permian Basin'!E15</f>
        <v>0</v>
      </c>
      <c r="R23" s="182">
        <f t="shared" si="3"/>
        <v>0</v>
      </c>
      <c r="S23" s="257">
        <v>0</v>
      </c>
      <c r="T23" s="236">
        <f>'[1]11 - Permian Basin'!D16</f>
        <v>0</v>
      </c>
      <c r="U23" s="236">
        <f>'[1]11 - Permian Basin'!E16</f>
        <v>0</v>
      </c>
      <c r="V23" s="183">
        <f t="shared" si="4"/>
        <v>0</v>
      </c>
      <c r="W23" s="236">
        <v>115500</v>
      </c>
      <c r="X23" s="176">
        <f>'[1]11 - Permian Basin'!H17</f>
        <v>0.24838709677419354</v>
      </c>
      <c r="Y23" s="261">
        <v>27500</v>
      </c>
      <c r="Z23" s="176">
        <f>'[1]11 - Permian Basin'!I17</f>
        <v>5.9139784946236562E-2</v>
      </c>
      <c r="AA23" s="262">
        <f t="shared" si="5"/>
        <v>143000</v>
      </c>
      <c r="AB23" s="236">
        <f t="shared" si="6"/>
        <v>465000</v>
      </c>
      <c r="AC23" s="143">
        <f>Table3[[#This Row],[Total Expended]]/Table3[[#This Row],[Total Planned]]</f>
        <v>0.30752688172043013</v>
      </c>
    </row>
    <row r="24" spans="1:29" s="156" customFormat="1" x14ac:dyDescent="0.2">
      <c r="A24" s="147">
        <v>15</v>
      </c>
      <c r="B24" s="147" t="s">
        <v>53</v>
      </c>
      <c r="C24" s="235">
        <v>56298</v>
      </c>
      <c r="D24" s="236">
        <f>'[1]15 - Rural Capital'!D16</f>
        <v>0</v>
      </c>
      <c r="E24" s="236">
        <f>'[1]15 - Rural Capital'!E16</f>
        <v>56299.360000000001</v>
      </c>
      <c r="F24" s="182">
        <f t="shared" si="0"/>
        <v>7.7631052807214218E-2</v>
      </c>
      <c r="G24" s="237">
        <v>410475</v>
      </c>
      <c r="H24" s="236">
        <f>'[1]15 - Rural Capital'!$D17</f>
        <v>0</v>
      </c>
      <c r="I24" s="236">
        <f>'[1]15 - Rural Capital'!$E17</f>
        <v>410475</v>
      </c>
      <c r="J24" s="182">
        <f t="shared" si="1"/>
        <v>0.56600299543442867</v>
      </c>
      <c r="K24" s="249">
        <v>0</v>
      </c>
      <c r="L24" s="236">
        <f>'[1]15 - Rural Capital'!D18</f>
        <v>0</v>
      </c>
      <c r="M24" s="236">
        <f>'[1]15 - Rural Capital'!E18</f>
        <v>0</v>
      </c>
      <c r="N24" s="182">
        <f t="shared" si="2"/>
        <v>0</v>
      </c>
      <c r="O24" s="250">
        <v>258443</v>
      </c>
      <c r="P24" s="236">
        <f>'[1]15 - Rural Capital'!D19</f>
        <v>235422.77</v>
      </c>
      <c r="Q24" s="236">
        <f>'[1]15 - Rural Capital'!E19</f>
        <v>23019.879999999997</v>
      </c>
      <c r="R24" s="182">
        <f t="shared" si="3"/>
        <v>0.35636595175835711</v>
      </c>
      <c r="S24" s="257">
        <v>0</v>
      </c>
      <c r="T24" s="236">
        <f>'[1]15 - Rural Capital'!D20</f>
        <v>0</v>
      </c>
      <c r="U24" s="236">
        <f>'[1]15 - Rural Capital'!F20</f>
        <v>0</v>
      </c>
      <c r="V24" s="183">
        <f t="shared" si="4"/>
        <v>0</v>
      </c>
      <c r="W24" s="236">
        <v>235422.77</v>
      </c>
      <c r="X24" s="176">
        <f>'[1]15 - Rural Capital'!H21</f>
        <v>0.3246243464016238</v>
      </c>
      <c r="Y24" s="261">
        <v>489794.24</v>
      </c>
      <c r="Z24" s="176">
        <f>'[1]15 - Rural Capital'!I21</f>
        <v>0.67537704628689932</v>
      </c>
      <c r="AA24" s="262">
        <f t="shared" si="5"/>
        <v>725217.01</v>
      </c>
      <c r="AB24" s="236">
        <f t="shared" si="6"/>
        <v>725216</v>
      </c>
      <c r="AC24" s="143">
        <f>Table3[[#This Row],[Total Expended]]/Table3[[#This Row],[Total Planned]]</f>
        <v>1.0000013926885232</v>
      </c>
    </row>
    <row r="25" spans="1:29" s="156" customFormat="1" x14ac:dyDescent="0.2">
      <c r="A25" s="147">
        <v>2</v>
      </c>
      <c r="B25" s="147" t="s">
        <v>54</v>
      </c>
      <c r="C25" s="235">
        <v>0</v>
      </c>
      <c r="D25" s="236">
        <f>'[1]2 - South Plains'!D20</f>
        <v>0</v>
      </c>
      <c r="E25" s="236">
        <f>'[1]2 - South Plains'!E20</f>
        <v>0</v>
      </c>
      <c r="F25" s="182">
        <f t="shared" si="0"/>
        <v>0</v>
      </c>
      <c r="G25" s="237">
        <v>335000</v>
      </c>
      <c r="H25" s="236">
        <f>'[1]2 - South Plains'!D21</f>
        <v>101230</v>
      </c>
      <c r="I25" s="236">
        <f>'[1]2 - South Plains'!E21</f>
        <v>255146</v>
      </c>
      <c r="J25" s="182">
        <f t="shared" si="1"/>
        <v>0.77473043478260872</v>
      </c>
      <c r="K25" s="249">
        <v>95000</v>
      </c>
      <c r="L25" s="236">
        <f>'[1]2 - South Plains'!D22</f>
        <v>0</v>
      </c>
      <c r="M25" s="236">
        <f>'[1]2 - South Plains'!E22</f>
        <v>74330</v>
      </c>
      <c r="N25" s="182">
        <f t="shared" si="2"/>
        <v>0.16158695652173913</v>
      </c>
      <c r="O25" s="250">
        <v>30000</v>
      </c>
      <c r="P25" s="236">
        <f>'[1]2 - South Plains'!D23</f>
        <v>6000</v>
      </c>
      <c r="Q25" s="236">
        <f>'[1]2 - South Plains'!E23</f>
        <v>23294</v>
      </c>
      <c r="R25" s="182">
        <f t="shared" si="3"/>
        <v>6.3682608695652176E-2</v>
      </c>
      <c r="S25" s="257">
        <v>0</v>
      </c>
      <c r="T25" s="236">
        <f>'[1]2 - South Plains'!D24</f>
        <v>0</v>
      </c>
      <c r="U25" s="236">
        <f>'[1]2 - South Plains'!E24</f>
        <v>0</v>
      </c>
      <c r="V25" s="183">
        <f t="shared" si="4"/>
        <v>0</v>
      </c>
      <c r="W25" s="236">
        <v>107230</v>
      </c>
      <c r="X25" s="176">
        <f>'[1]2 - South Plains'!H25</f>
        <v>0.2331086956521739</v>
      </c>
      <c r="Y25" s="261">
        <v>352770</v>
      </c>
      <c r="Z25" s="176">
        <f>'[1]2 - South Plains'!I25</f>
        <v>0.76689130434782604</v>
      </c>
      <c r="AA25" s="262">
        <f t="shared" si="5"/>
        <v>460000</v>
      </c>
      <c r="AB25" s="236">
        <f t="shared" si="6"/>
        <v>460000</v>
      </c>
      <c r="AC25" s="143">
        <f>Table3[[#This Row],[Total Expended]]/Table3[[#This Row],[Total Planned]]</f>
        <v>1</v>
      </c>
    </row>
    <row r="26" spans="1:29" s="156" customFormat="1" x14ac:dyDescent="0.2">
      <c r="A26" s="147">
        <v>21</v>
      </c>
      <c r="B26" s="147" t="s">
        <v>55</v>
      </c>
      <c r="C26" s="235">
        <v>2978.32</v>
      </c>
      <c r="D26" s="236">
        <f>'[1]21 - South Texas'!$D20</f>
        <v>0</v>
      </c>
      <c r="E26" s="236">
        <f>'[1]21 - South Texas'!$E20</f>
        <v>2928.43</v>
      </c>
      <c r="F26" s="182">
        <f t="shared" si="0"/>
        <v>5.3754260886484662E-3</v>
      </c>
      <c r="G26" s="237">
        <v>373830</v>
      </c>
      <c r="H26" s="236">
        <f>'[1]21 - South Texas'!D21</f>
        <v>0</v>
      </c>
      <c r="I26" s="236">
        <f>'[1]21 - South Texas'!E21</f>
        <v>323735.56</v>
      </c>
      <c r="J26" s="182">
        <f t="shared" si="1"/>
        <v>0.59424899179670365</v>
      </c>
      <c r="K26" s="249">
        <v>12000</v>
      </c>
      <c r="L26" s="236">
        <f>'[1]21 - South Texas'!D22</f>
        <v>1150</v>
      </c>
      <c r="M26" s="236">
        <f>'[1]21 - South Texas'!E22</f>
        <v>162.34</v>
      </c>
      <c r="N26" s="182">
        <f t="shared" si="2"/>
        <v>2.4089312953278473E-3</v>
      </c>
      <c r="O26" s="250">
        <v>155978.67000000001</v>
      </c>
      <c r="P26" s="236">
        <f>'[1]21 - South Texas'!D23</f>
        <v>148103.67000000001</v>
      </c>
      <c r="Q26" s="236">
        <f>'[1]21 - South Texas'!E23</f>
        <v>68701</v>
      </c>
      <c r="R26" s="182">
        <f t="shared" si="3"/>
        <v>0.39796665081932009</v>
      </c>
      <c r="S26" s="257">
        <v>0</v>
      </c>
      <c r="T26" s="236">
        <f>'[1]21 - South Texas'!E24</f>
        <v>0</v>
      </c>
      <c r="U26" s="236">
        <f>'[1]21 - South Texas'!E24</f>
        <v>0</v>
      </c>
      <c r="V26" s="183">
        <f t="shared" si="4"/>
        <v>0</v>
      </c>
      <c r="W26" s="236">
        <v>149253.67000000001</v>
      </c>
      <c r="X26" s="176">
        <f>'[1]21 - South Texas'!H25</f>
        <v>0.27396702333144929</v>
      </c>
      <c r="Y26" s="261">
        <v>395527.33</v>
      </c>
      <c r="Z26" s="176">
        <f>'[1]21 - South Texas'!I25</f>
        <v>0.72602198154548447</v>
      </c>
      <c r="AA26" s="262">
        <f t="shared" si="5"/>
        <v>544781</v>
      </c>
      <c r="AB26" s="236">
        <f t="shared" si="6"/>
        <v>544786.99</v>
      </c>
      <c r="AC26" s="143">
        <f>Table3[[#This Row],[Total Expended]]/Table3[[#This Row],[Total Planned]]</f>
        <v>0.99998900487693365</v>
      </c>
    </row>
    <row r="27" spans="1:29" s="156" customFormat="1" x14ac:dyDescent="0.2">
      <c r="A27" s="147">
        <v>18</v>
      </c>
      <c r="B27" s="147" t="s">
        <v>56</v>
      </c>
      <c r="C27" s="235">
        <v>0</v>
      </c>
      <c r="D27" s="236">
        <f>'[1]18 - Southeast'!$D20</f>
        <v>0</v>
      </c>
      <c r="E27" s="236">
        <f>'[1]18 - Southeast'!$E20</f>
        <v>0</v>
      </c>
      <c r="F27" s="182">
        <f t="shared" si="0"/>
        <v>0</v>
      </c>
      <c r="G27" s="237">
        <v>147047</v>
      </c>
      <c r="H27" s="236">
        <f>'[1]18 - Southeast'!D21</f>
        <v>13028.64</v>
      </c>
      <c r="I27" s="236">
        <f>'[1]18 - Southeast'!E21</f>
        <v>271570.2</v>
      </c>
      <c r="J27" s="182">
        <f t="shared" si="1"/>
        <v>0.69106639579796891</v>
      </c>
      <c r="K27" s="249">
        <v>15000</v>
      </c>
      <c r="L27" s="236">
        <f>'[1]18 - Southeast'!D22</f>
        <v>0</v>
      </c>
      <c r="M27" s="236">
        <f>'[1]18 - Southeast'!E22</f>
        <v>0</v>
      </c>
      <c r="N27" s="182">
        <f t="shared" si="2"/>
        <v>0</v>
      </c>
      <c r="O27" s="250">
        <v>250000</v>
      </c>
      <c r="P27" s="236">
        <f>'[1]18 - Southeast'!D23</f>
        <v>23220.059999999998</v>
      </c>
      <c r="Q27" s="236">
        <f>'[1]18 - Southeast'!E23</f>
        <v>104006.70999999999</v>
      </c>
      <c r="R27" s="182">
        <f t="shared" si="3"/>
        <v>0.30893360420203098</v>
      </c>
      <c r="S27" s="257">
        <v>0</v>
      </c>
      <c r="T27" s="236">
        <f>'[1]18 - Southeast'!D24</f>
        <v>0</v>
      </c>
      <c r="U27" s="236">
        <f>'[1]18 - Southeast'!E24</f>
        <v>0</v>
      </c>
      <c r="V27" s="183">
        <f t="shared" si="4"/>
        <v>0</v>
      </c>
      <c r="W27" s="236">
        <v>36248.699999999997</v>
      </c>
      <c r="X27" s="176">
        <f>'[1]18 - Southeast'!H25</f>
        <v>8.7972245884571407E-2</v>
      </c>
      <c r="Y27" s="261">
        <v>375576.91000000003</v>
      </c>
      <c r="Z27" s="176">
        <f>'[1]18 - Southeast'!I25</f>
        <v>0.91149046103963871</v>
      </c>
      <c r="AA27" s="262">
        <f t="shared" si="5"/>
        <v>411825.61000000004</v>
      </c>
      <c r="AB27" s="236">
        <f t="shared" si="6"/>
        <v>412047</v>
      </c>
      <c r="AC27" s="143">
        <f>Table3[[#This Row],[Total Expended]]/Table3[[#This Row],[Total Planned]]</f>
        <v>0.99946270692421024</v>
      </c>
    </row>
    <row r="28" spans="1:29" s="156" customFormat="1" x14ac:dyDescent="0.2">
      <c r="A28" s="147">
        <v>5</v>
      </c>
      <c r="B28" s="147" t="s">
        <v>57</v>
      </c>
      <c r="C28" s="235">
        <v>0</v>
      </c>
      <c r="D28" s="236">
        <f>'[1]5 - Tarrant'!D13</f>
        <v>0</v>
      </c>
      <c r="E28" s="236">
        <f>'[1]5 - Tarrant'!E13</f>
        <v>0</v>
      </c>
      <c r="F28" s="182">
        <f t="shared" si="0"/>
        <v>0</v>
      </c>
      <c r="G28" s="237">
        <v>2000000</v>
      </c>
      <c r="H28" s="236">
        <f>'[1]5 - Tarrant'!D14</f>
        <v>1862500</v>
      </c>
      <c r="I28" s="236">
        <f>'[1]5 - Tarrant'!E14</f>
        <v>181500</v>
      </c>
      <c r="J28" s="182">
        <f t="shared" si="1"/>
        <v>1</v>
      </c>
      <c r="K28" s="249">
        <v>24000</v>
      </c>
      <c r="L28" s="236">
        <f>'[1]5 - Tarrant'!D15</f>
        <v>0</v>
      </c>
      <c r="M28" s="236">
        <f>'[1]5 - Tarrant'!F15</f>
        <v>0</v>
      </c>
      <c r="N28" s="182">
        <f t="shared" si="2"/>
        <v>0</v>
      </c>
      <c r="O28" s="250">
        <v>0</v>
      </c>
      <c r="P28" s="236">
        <f>'[1]5 - Tarrant'!D16</f>
        <v>0</v>
      </c>
      <c r="Q28" s="236">
        <f>'[1]5 - Tarrant'!E16</f>
        <v>0</v>
      </c>
      <c r="R28" s="182">
        <f t="shared" si="3"/>
        <v>0</v>
      </c>
      <c r="S28" s="257">
        <v>20000</v>
      </c>
      <c r="T28" s="236">
        <f>'[1]5 - Tarrant'!D17</f>
        <v>0</v>
      </c>
      <c r="U28" s="236">
        <f>'[1]5 - Tarrant'!F17</f>
        <v>0</v>
      </c>
      <c r="V28" s="183">
        <f t="shared" si="4"/>
        <v>0</v>
      </c>
      <c r="W28" s="236">
        <v>1862500</v>
      </c>
      <c r="X28" s="176">
        <f>'[1]5 - Tarrant'!H18</f>
        <v>0.91120352250489234</v>
      </c>
      <c r="Y28" s="261">
        <v>181500</v>
      </c>
      <c r="Z28" s="176">
        <f>'[1]5 - Tarrant'!I18</f>
        <v>8.8796477495107634E-2</v>
      </c>
      <c r="AA28" s="262">
        <f t="shared" si="5"/>
        <v>2044000</v>
      </c>
      <c r="AB28" s="236">
        <f t="shared" si="6"/>
        <v>2044000</v>
      </c>
      <c r="AC28" s="143">
        <f>Table3[[#This Row],[Total Expended]]/Table3[[#This Row],[Total Planned]]</f>
        <v>1</v>
      </c>
    </row>
    <row r="29" spans="1:29" s="158" customFormat="1" x14ac:dyDescent="0.2">
      <c r="A29" s="147">
        <v>25</v>
      </c>
      <c r="B29" s="147" t="s">
        <v>58</v>
      </c>
      <c r="C29" s="235">
        <v>42100</v>
      </c>
      <c r="D29" s="236">
        <f>'[1]25 - Texoma'!D29</f>
        <v>35907.17</v>
      </c>
      <c r="E29" s="236">
        <f>'[1]25 - Texoma'!E29</f>
        <v>13783.84</v>
      </c>
      <c r="F29" s="182">
        <f t="shared" si="0"/>
        <v>0.25531143868591011</v>
      </c>
      <c r="G29" s="237">
        <v>92029</v>
      </c>
      <c r="H29" s="236">
        <f>'[1]25 - Texoma'!D30</f>
        <v>64340.57</v>
      </c>
      <c r="I29" s="236">
        <f>'[1]25 - Texoma'!E30</f>
        <v>7667.42</v>
      </c>
      <c r="J29" s="182">
        <f t="shared" si="1"/>
        <v>0.36997564597259402</v>
      </c>
      <c r="K29" s="249">
        <v>7500</v>
      </c>
      <c r="L29" s="236">
        <f>'[1]25 - Texoma'!D31</f>
        <v>7500</v>
      </c>
      <c r="M29" s="236">
        <f>'[1]25 - Texoma'!E31</f>
        <v>4000</v>
      </c>
      <c r="N29" s="182">
        <f t="shared" si="2"/>
        <v>5.9086775352080109E-2</v>
      </c>
      <c r="O29" s="250">
        <v>53000</v>
      </c>
      <c r="P29" s="236">
        <f>'[1]25 - Texoma'!D32</f>
        <v>35600</v>
      </c>
      <c r="Q29" s="236">
        <f>'[1]25 - Texoma'!E32</f>
        <v>25830</v>
      </c>
      <c r="R29" s="182">
        <f t="shared" si="3"/>
        <v>0.31562613998941574</v>
      </c>
      <c r="S29" s="257">
        <v>0</v>
      </c>
      <c r="T29" s="236">
        <f>'[1]25 - Texoma'!D33</f>
        <v>0</v>
      </c>
      <c r="U29" s="236">
        <f>'[1]25 - Texoma'!E33</f>
        <v>0</v>
      </c>
      <c r="V29" s="183">
        <f t="shared" si="4"/>
        <v>0</v>
      </c>
      <c r="W29" s="236">
        <v>143347.74</v>
      </c>
      <c r="X29" s="176">
        <f>'[1]25 - Texoma'!H34</f>
        <v>0.7365178878789902</v>
      </c>
      <c r="Y29" s="264">
        <v>51281.26</v>
      </c>
      <c r="Z29" s="176">
        <f>'[1]25 - Texoma'!I34</f>
        <v>0.26348211212100975</v>
      </c>
      <c r="AA29" s="262">
        <f t="shared" si="5"/>
        <v>194629</v>
      </c>
      <c r="AB29" s="236">
        <f t="shared" si="6"/>
        <v>194629</v>
      </c>
      <c r="AC29" s="143">
        <f>Table3[[#This Row],[Total Expended]]/Table3[[#This Row],[Total Planned]]</f>
        <v>1</v>
      </c>
    </row>
    <row r="30" spans="1:29" s="156" customFormat="1" ht="13.5" thickBot="1" x14ac:dyDescent="0.25">
      <c r="A30" s="147">
        <v>9</v>
      </c>
      <c r="B30" s="147" t="s">
        <v>59</v>
      </c>
      <c r="C30" s="240">
        <v>106467</v>
      </c>
      <c r="D30" s="241">
        <f>'[1]9 - West Central'!D16</f>
        <v>0</v>
      </c>
      <c r="E30" s="241">
        <f>'[1]9 - West Central'!E16</f>
        <v>0</v>
      </c>
      <c r="F30" s="185">
        <f t="shared" si="0"/>
        <v>0</v>
      </c>
      <c r="G30" s="242">
        <v>215700</v>
      </c>
      <c r="H30" s="241">
        <f>'[1]9 - West Central'!D17</f>
        <v>215100</v>
      </c>
      <c r="I30" s="241">
        <f>'[1]9 - West Central'!E17</f>
        <v>106964</v>
      </c>
      <c r="J30" s="185">
        <f t="shared" si="1"/>
        <v>1</v>
      </c>
      <c r="K30" s="253">
        <v>0</v>
      </c>
      <c r="L30" s="241">
        <f>'[1]9 - West Central'!D18</f>
        <v>0</v>
      </c>
      <c r="M30" s="241">
        <f>'[1]9 - West Central'!E18</f>
        <v>0</v>
      </c>
      <c r="N30" s="185">
        <f t="shared" si="2"/>
        <v>0</v>
      </c>
      <c r="O30" s="254">
        <v>0</v>
      </c>
      <c r="P30" s="241">
        <f>'[1]9 - West Central'!D19</f>
        <v>0</v>
      </c>
      <c r="Q30" s="241">
        <f>'[1]9 - West Central'!F19</f>
        <v>0</v>
      </c>
      <c r="R30" s="185">
        <f t="shared" si="3"/>
        <v>0</v>
      </c>
      <c r="S30" s="259">
        <v>0</v>
      </c>
      <c r="T30" s="241">
        <f>'[1]9 - West Central'!D20</f>
        <v>0</v>
      </c>
      <c r="U30" s="241">
        <f>'[1]9 - West Central'!E20</f>
        <v>0</v>
      </c>
      <c r="V30" s="184">
        <f t="shared" si="4"/>
        <v>0</v>
      </c>
      <c r="W30" s="241">
        <v>215100</v>
      </c>
      <c r="X30" s="179">
        <f>'[1]9 - West Central'!H21</f>
        <v>0.66766614830196758</v>
      </c>
      <c r="Y30" s="265">
        <v>106964</v>
      </c>
      <c r="Z30" s="179">
        <f>'[1]9 - West Central'!I21</f>
        <v>0.33201414173394544</v>
      </c>
      <c r="AA30" s="266">
        <f t="shared" si="5"/>
        <v>322064</v>
      </c>
      <c r="AB30" s="241">
        <f t="shared" si="6"/>
        <v>322167</v>
      </c>
      <c r="AC30" s="171">
        <f>Table3[[#This Row],[Total Expended]]/Table3[[#This Row],[Total Planned]]</f>
        <v>0.99968029003591308</v>
      </c>
    </row>
    <row r="31" spans="1:29" s="189" customFormat="1" ht="15" customHeight="1" x14ac:dyDescent="0.25">
      <c r="A31" s="149">
        <v>29</v>
      </c>
      <c r="B31" s="149" t="s">
        <v>60</v>
      </c>
      <c r="C31" s="243">
        <f>SUBTOTAL(109,Table3[Total Planned Recruit])</f>
        <v>6697653.3200000003</v>
      </c>
      <c r="D31" s="244">
        <f>SUM(D3:D30)</f>
        <v>629116.71000000008</v>
      </c>
      <c r="E31" s="244">
        <f>SUM(E3:E30)</f>
        <v>4471456.83</v>
      </c>
      <c r="F31" s="150">
        <f>SUM(D31,E31)/ AA31</f>
        <v>0.20254394038877979</v>
      </c>
      <c r="G31" s="245">
        <f>SUBTOTAL(109,Table3[Total Planned Incent])</f>
        <v>15136123</v>
      </c>
      <c r="H31" s="244">
        <f>SUM(H3:H30)</f>
        <v>8046296.4499999993</v>
      </c>
      <c r="I31" s="244">
        <f>SUM(I3:I30)</f>
        <v>6266098.5999999996</v>
      </c>
      <c r="J31" s="150">
        <f>SUM(H31, I31)/AA31</f>
        <v>0.56834567075526699</v>
      </c>
      <c r="K31" s="245">
        <f>SUBTOTAL(109,Table3[Total Planned Coach])</f>
        <v>1691575</v>
      </c>
      <c r="L31" s="244">
        <f>SUM(L3:L30)</f>
        <v>117866.76999999999</v>
      </c>
      <c r="M31" s="244">
        <f>SUM(M3:M30)</f>
        <v>1151896.7500000002</v>
      </c>
      <c r="N31" s="150">
        <f>SUM(L31, M31)/AA31</f>
        <v>5.0422350483888378E-2</v>
      </c>
      <c r="O31" s="245">
        <f>SUBTOTAL(109,Table3[Total Planned CQIP])</f>
        <v>6430476.6699999999</v>
      </c>
      <c r="P31" s="244">
        <f>SUM(P3:P30)</f>
        <v>2915749.39</v>
      </c>
      <c r="Q31" s="244">
        <f>SUM(Q3:Q30)</f>
        <v>1580557.2299999997</v>
      </c>
      <c r="R31" s="150">
        <f t="shared" ref="R31" si="7">SUM(P31, Q31)/AA31</f>
        <v>0.17854848143429691</v>
      </c>
      <c r="S31" s="245">
        <f>SUBTOTAL(109,Table3[Total Planned Other])</f>
        <v>24000</v>
      </c>
      <c r="T31" s="244">
        <f>SUM(T3:T30)</f>
        <v>0</v>
      </c>
      <c r="U31" s="244">
        <f>SUM(U3:U30)</f>
        <v>3514.4</v>
      </c>
      <c r="V31" s="150">
        <f t="shared" ref="V31" si="8">SUM(T31, U31)/AA31</f>
        <v>1.3955693776789027E-4</v>
      </c>
      <c r="W31" s="244">
        <f>SUM(W3:W30)</f>
        <v>11709029.32</v>
      </c>
      <c r="X31" s="150">
        <f>'[1]EOY Expenses'!$R31/30000000</f>
        <v>0.39030097733333335</v>
      </c>
      <c r="Y31" s="267">
        <f>SUM(Y3:Y30)</f>
        <v>13473523.810000001</v>
      </c>
      <c r="Z31" s="150">
        <f>Y31/30000000</f>
        <v>0.44911746033333333</v>
      </c>
      <c r="AA31" s="267">
        <f>SUM(AA3:AA30)</f>
        <v>25182553.129999999</v>
      </c>
      <c r="AB31" s="268">
        <f>SUBTOTAL(109,Table3[Total Planned])</f>
        <v>29979827.989999998</v>
      </c>
      <c r="AC31" s="150">
        <f>AA31/30000000</f>
        <v>0.83941843766666668</v>
      </c>
    </row>
    <row r="32" spans="1:29" hidden="1" x14ac:dyDescent="0.2">
      <c r="C32" s="282" t="s">
        <v>61</v>
      </c>
      <c r="D32" s="282"/>
      <c r="E32" s="282"/>
      <c r="F32" s="282"/>
      <c r="G32" s="284" t="s">
        <v>62</v>
      </c>
      <c r="H32" s="284"/>
      <c r="I32" s="284"/>
      <c r="J32" s="284"/>
      <c r="K32" s="288" t="s">
        <v>63</v>
      </c>
      <c r="L32" s="288"/>
      <c r="M32" s="288"/>
      <c r="N32" s="288"/>
      <c r="O32" s="286" t="s">
        <v>64</v>
      </c>
      <c r="P32" s="286"/>
      <c r="Q32" s="286"/>
      <c r="R32" s="286"/>
      <c r="S32" s="287" t="s">
        <v>65</v>
      </c>
      <c r="T32" s="287"/>
      <c r="U32" s="287"/>
      <c r="V32" s="287"/>
      <c r="W32" s="152" t="s">
        <v>66</v>
      </c>
      <c r="X32" s="152"/>
      <c r="Y32" s="152" t="s">
        <v>66</v>
      </c>
      <c r="Z32" s="152"/>
      <c r="AA32" s="152" t="s">
        <v>66</v>
      </c>
      <c r="AB32" s="152"/>
      <c r="AC32" s="151"/>
    </row>
    <row r="33" spans="5:5" hidden="1" x14ac:dyDescent="0.2">
      <c r="E33" s="247"/>
    </row>
    <row r="34" spans="5:5" x14ac:dyDescent="0.2"/>
  </sheetData>
  <mergeCells count="13">
    <mergeCell ref="Y1:Z1"/>
    <mergeCell ref="AA1:AC1"/>
    <mergeCell ref="W1:X1"/>
    <mergeCell ref="C1:F1"/>
    <mergeCell ref="C32:F32"/>
    <mergeCell ref="G1:J1"/>
    <mergeCell ref="K1:N1"/>
    <mergeCell ref="O1:R1"/>
    <mergeCell ref="S1:V1"/>
    <mergeCell ref="G32:J32"/>
    <mergeCell ref="K32:N32"/>
    <mergeCell ref="O32:R32"/>
    <mergeCell ref="S32:V32"/>
  </mergeCells>
  <phoneticPr fontId="34" type="noConversion"/>
  <conditionalFormatting sqref="J31 V31">
    <cfRule type="cellIs" dxfId="85" priority="18" operator="greaterThan">
      <formula>1</formula>
    </cfRule>
  </conditionalFormatting>
  <conditionalFormatting sqref="N31">
    <cfRule type="cellIs" dxfId="84" priority="17" operator="greaterThan">
      <formula>1</formula>
    </cfRule>
  </conditionalFormatting>
  <conditionalFormatting sqref="V3:V30">
    <cfRule type="cellIs" dxfId="83" priority="15" operator="greaterThan">
      <formula>1</formula>
    </cfRule>
  </conditionalFormatting>
  <conditionalFormatting sqref="X31">
    <cfRule type="cellIs" dxfId="82" priority="14" operator="greaterThan">
      <formula>1</formula>
    </cfRule>
  </conditionalFormatting>
  <conditionalFormatting sqref="AC1:AC2 AC35:AC1048576">
    <cfRule type="cellIs" dxfId="81" priority="7" operator="lessThan">
      <formula>95</formula>
    </cfRule>
  </conditionalFormatting>
  <conditionalFormatting sqref="AC3:AC31">
    <cfRule type="cellIs" dxfId="80" priority="3" operator="lessThan">
      <formula>0.95</formula>
    </cfRule>
    <cfRule type="cellIs" dxfId="79" priority="2" operator="between">
      <formula>0.85</formula>
      <formula>0.95</formula>
    </cfRule>
    <cfRule type="cellIs" dxfId="78" priority="1" operator="lessThan">
      <formula>0.85</formula>
    </cfRule>
  </conditionalFormatting>
  <pageMargins left="0.7" right="0.7" top="0.75" bottom="0.75" header="0.3" footer="0.3"/>
  <pageSetup orientation="portrait" r:id="rId1"/>
  <ignoredErrors>
    <ignoredError sqref="X31 Z31" formula="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59C86-7680-4FE0-9970-9DA37DED63CF}">
  <sheetPr>
    <tabColor rgb="FFC00000"/>
  </sheetPr>
  <dimension ref="A1:E13"/>
  <sheetViews>
    <sheetView topLeftCell="A2" zoomScale="50" zoomScaleNormal="50" workbookViewId="0">
      <selection activeCell="C5" sqref="C5"/>
    </sheetView>
  </sheetViews>
  <sheetFormatPr defaultColWidth="64.5703125" defaultRowHeight="15" zeroHeight="1" x14ac:dyDescent="0.25"/>
  <cols>
    <col min="1" max="1" width="64.42578125" style="8" customWidth="1"/>
    <col min="2" max="2" width="64.42578125" customWidth="1"/>
    <col min="3" max="3" width="64.42578125" style="203" customWidth="1"/>
    <col min="4" max="5" width="64.42578125" customWidth="1"/>
  </cols>
  <sheetData>
    <row r="1" spans="1:5" ht="35.1" customHeight="1" thickBot="1" x14ac:dyDescent="0.3">
      <c r="A1" s="304" t="s">
        <v>417</v>
      </c>
      <c r="B1" s="304"/>
      <c r="C1" s="304"/>
      <c r="D1" s="304"/>
      <c r="E1" s="304"/>
    </row>
    <row r="2" spans="1:5" s="10" customFormat="1" ht="19.5" thickTop="1" x14ac:dyDescent="0.3">
      <c r="A2" s="11"/>
      <c r="B2" s="12"/>
      <c r="C2" s="13"/>
      <c r="D2" s="12"/>
      <c r="E2" s="14"/>
    </row>
    <row r="3" spans="1:5" s="10" customFormat="1" ht="75" x14ac:dyDescent="0.3">
      <c r="A3" s="15" t="s">
        <v>384</v>
      </c>
      <c r="B3" s="16" t="s">
        <v>385</v>
      </c>
      <c r="C3" s="17" t="s">
        <v>386</v>
      </c>
      <c r="D3" s="17" t="s">
        <v>387</v>
      </c>
      <c r="E3" s="17" t="s">
        <v>388</v>
      </c>
    </row>
    <row r="4" spans="1:5" s="10" customFormat="1" ht="83.1" customHeight="1" x14ac:dyDescent="0.3">
      <c r="A4" s="211" t="s">
        <v>389</v>
      </c>
      <c r="B4" s="205" t="s">
        <v>554</v>
      </c>
      <c r="C4" s="207" t="s">
        <v>418</v>
      </c>
      <c r="D4" s="227" t="s">
        <v>555</v>
      </c>
      <c r="E4" s="55">
        <v>155120</v>
      </c>
    </row>
    <row r="5" spans="1:5" s="10" customFormat="1" ht="150" x14ac:dyDescent="0.3">
      <c r="A5" s="228" t="s">
        <v>389</v>
      </c>
      <c r="B5" s="205" t="s">
        <v>556</v>
      </c>
      <c r="C5" s="212" t="s">
        <v>419</v>
      </c>
      <c r="D5" s="227" t="s">
        <v>557</v>
      </c>
      <c r="E5" s="55">
        <v>70000</v>
      </c>
    </row>
    <row r="6" spans="1:5" s="10" customFormat="1" ht="75" x14ac:dyDescent="0.3">
      <c r="A6" s="211" t="s">
        <v>390</v>
      </c>
      <c r="B6" s="205" t="s">
        <v>558</v>
      </c>
      <c r="C6" s="212" t="s">
        <v>559</v>
      </c>
      <c r="D6" s="227" t="s">
        <v>560</v>
      </c>
      <c r="E6" s="55">
        <v>4000</v>
      </c>
    </row>
    <row r="7" spans="1:5" s="10" customFormat="1" ht="75" x14ac:dyDescent="0.3">
      <c r="A7" s="211" t="s">
        <v>390</v>
      </c>
      <c r="B7" s="205" t="s">
        <v>561</v>
      </c>
      <c r="C7" s="212" t="s">
        <v>420</v>
      </c>
      <c r="D7" s="227" t="s">
        <v>562</v>
      </c>
      <c r="E7" s="55">
        <v>100000</v>
      </c>
    </row>
    <row r="8" spans="1:5" s="10" customFormat="1" ht="75" x14ac:dyDescent="0.3">
      <c r="A8" s="229" t="s">
        <v>390</v>
      </c>
      <c r="B8" s="205" t="s">
        <v>421</v>
      </c>
      <c r="C8" s="207" t="s">
        <v>422</v>
      </c>
      <c r="D8" s="227" t="s">
        <v>563</v>
      </c>
      <c r="E8" s="55">
        <v>220000</v>
      </c>
    </row>
    <row r="9" spans="1:5" s="10" customFormat="1" ht="75" x14ac:dyDescent="0.3">
      <c r="A9" s="211" t="s">
        <v>396</v>
      </c>
      <c r="B9" s="205" t="s">
        <v>317</v>
      </c>
      <c r="C9" s="212" t="s">
        <v>423</v>
      </c>
      <c r="D9" s="227" t="s">
        <v>318</v>
      </c>
      <c r="E9" s="55">
        <v>40000</v>
      </c>
    </row>
    <row r="10" spans="1:5" s="10" customFormat="1" ht="93.75" x14ac:dyDescent="0.3">
      <c r="A10" s="211" t="s">
        <v>392</v>
      </c>
      <c r="B10" s="205" t="s">
        <v>424</v>
      </c>
      <c r="C10" s="212" t="s">
        <v>419</v>
      </c>
      <c r="D10" s="227" t="s">
        <v>321</v>
      </c>
      <c r="E10" s="55">
        <v>35000</v>
      </c>
    </row>
    <row r="11" spans="1:5" s="10" customFormat="1" ht="56.25" x14ac:dyDescent="0.3">
      <c r="A11" s="211" t="s">
        <v>425</v>
      </c>
      <c r="B11" s="205" t="s">
        <v>564</v>
      </c>
      <c r="C11" s="212" t="s">
        <v>565</v>
      </c>
      <c r="D11" s="227" t="s">
        <v>566</v>
      </c>
      <c r="E11" s="55">
        <v>4000</v>
      </c>
    </row>
    <row r="12" spans="1:5" s="10" customFormat="1" ht="18.75" x14ac:dyDescent="0.3">
      <c r="C12" s="197"/>
      <c r="E12" s="26">
        <f>SUM(E4:E11)</f>
        <v>628120</v>
      </c>
    </row>
    <row r="13" spans="1:5" ht="18.75" x14ac:dyDescent="0.3">
      <c r="A13" s="18" t="s">
        <v>393</v>
      </c>
    </row>
  </sheetData>
  <sortState xmlns:xlrd2="http://schemas.microsoft.com/office/spreadsheetml/2017/richdata2" ref="A5:E11">
    <sortCondition ref="A4:A11"/>
  </sortState>
  <mergeCells count="1">
    <mergeCell ref="A1:E1"/>
  </mergeCells>
  <dataValidations count="3">
    <dataValidation allowBlank="1" showInputMessage="1" showErrorMessage="1" promptTitle="Acttivity Goals&amp;Outcome Measures" prompt="Use numbers to indicate results, in addition to narrative." sqref="D4:E11" xr:uid="{C6D40FE4-3237-4701-BABD-735CFDB72B5F}"/>
    <dataValidation allowBlank="1" showInputMessage="1" showErrorMessage="1" promptTitle="Number/Type of Participants" prompt="Enter the number and type of participants planned to be served._x000a__x000a_Participants might be programs or individuals (such as teachers or children)._x000a_" sqref="C4:C11" xr:uid="{2B240DB9-4E3A-477E-9C28-562F0F1F7884}"/>
    <dataValidation allowBlank="1" showInputMessage="1" showErrorMessage="1" promptTitle="Description Planned Activities" prompt="Enter detailed description of the activity or grouping of activities._x000a__x000a_What is the reach and impact of the activity?" sqref="B4:B11" xr:uid="{862FF6F1-1951-48CF-B097-C3ABAF380949}"/>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8FEB-6006-4228-9B6E-39FB207B25B6}">
  <sheetPr>
    <tabColor rgb="FFC00000"/>
  </sheetPr>
  <dimension ref="A1:E11"/>
  <sheetViews>
    <sheetView tabSelected="1" zoomScale="70" zoomScaleNormal="70" workbookViewId="0">
      <selection activeCell="B5" sqref="B5"/>
    </sheetView>
  </sheetViews>
  <sheetFormatPr defaultColWidth="64.5703125" defaultRowHeight="15" x14ac:dyDescent="0.25"/>
  <cols>
    <col min="1" max="1" width="64.5703125" style="8"/>
    <col min="3" max="3" width="64.5703125" style="203"/>
  </cols>
  <sheetData>
    <row r="1" spans="1:5" ht="35.1" customHeight="1" thickBot="1" x14ac:dyDescent="0.3">
      <c r="A1" s="304" t="s">
        <v>434</v>
      </c>
      <c r="B1" s="304"/>
      <c r="C1" s="304"/>
      <c r="D1" s="304"/>
      <c r="E1" s="304"/>
    </row>
    <row r="2" spans="1:5" s="10" customFormat="1" ht="19.5" thickTop="1" x14ac:dyDescent="0.3">
      <c r="A2" s="11"/>
      <c r="B2" s="12"/>
      <c r="C2" s="13"/>
      <c r="D2" s="12"/>
      <c r="E2" s="14"/>
    </row>
    <row r="3" spans="1:5" s="10" customFormat="1" ht="75" x14ac:dyDescent="0.3">
      <c r="A3" s="15" t="s">
        <v>384</v>
      </c>
      <c r="B3" s="16" t="s">
        <v>385</v>
      </c>
      <c r="C3" s="17" t="s">
        <v>386</v>
      </c>
      <c r="D3" s="17" t="s">
        <v>387</v>
      </c>
      <c r="E3" s="17" t="s">
        <v>388</v>
      </c>
    </row>
    <row r="4" spans="1:5" s="10" customFormat="1" ht="174" customHeight="1" x14ac:dyDescent="0.3">
      <c r="A4" s="199" t="s">
        <v>103</v>
      </c>
      <c r="B4" s="200" t="s">
        <v>547</v>
      </c>
      <c r="C4" s="206" t="s">
        <v>982</v>
      </c>
      <c r="D4" s="200" t="s">
        <v>735</v>
      </c>
      <c r="E4" s="56">
        <v>82566</v>
      </c>
    </row>
    <row r="5" spans="1:5" s="10" customFormat="1" ht="93.75" x14ac:dyDescent="0.3">
      <c r="A5" s="199" t="s">
        <v>103</v>
      </c>
      <c r="B5" s="200" t="s">
        <v>994</v>
      </c>
      <c r="C5" s="206" t="s">
        <v>983</v>
      </c>
      <c r="D5" s="200" t="s">
        <v>548</v>
      </c>
      <c r="E5" s="56">
        <v>2038484</v>
      </c>
    </row>
    <row r="6" spans="1:5" s="10" customFormat="1" ht="114.6" customHeight="1" x14ac:dyDescent="0.3">
      <c r="A6" s="199" t="s">
        <v>67</v>
      </c>
      <c r="B6" s="200" t="s">
        <v>995</v>
      </c>
      <c r="C6" s="206" t="s">
        <v>984</v>
      </c>
      <c r="D6" s="200" t="s">
        <v>146</v>
      </c>
      <c r="E6" s="56">
        <v>537400</v>
      </c>
    </row>
    <row r="7" spans="1:5" s="10" customFormat="1" ht="225" x14ac:dyDescent="0.3">
      <c r="A7" s="199" t="s">
        <v>68</v>
      </c>
      <c r="B7" s="200" t="s">
        <v>993</v>
      </c>
      <c r="C7" s="206" t="s">
        <v>985</v>
      </c>
      <c r="D7" s="200" t="s">
        <v>150</v>
      </c>
      <c r="E7" s="56">
        <v>500315</v>
      </c>
    </row>
    <row r="8" spans="1:5" s="10" customFormat="1" ht="93.75" x14ac:dyDescent="0.3">
      <c r="A8" s="199" t="s">
        <v>68</v>
      </c>
      <c r="B8" s="200" t="s">
        <v>986</v>
      </c>
      <c r="C8" s="206" t="s">
        <v>996</v>
      </c>
      <c r="D8" s="200" t="s">
        <v>987</v>
      </c>
      <c r="E8" s="56">
        <v>0</v>
      </c>
    </row>
    <row r="9" spans="1:5" s="269" customFormat="1" ht="56.25" x14ac:dyDescent="0.25">
      <c r="A9" s="272" t="s">
        <v>69</v>
      </c>
      <c r="B9" s="273" t="s">
        <v>988</v>
      </c>
      <c r="C9" s="207" t="s">
        <v>989</v>
      </c>
      <c r="D9" s="274" t="s">
        <v>157</v>
      </c>
      <c r="E9" s="55">
        <v>140000</v>
      </c>
    </row>
    <row r="10" spans="1:5" s="10" customFormat="1" ht="75" x14ac:dyDescent="0.3">
      <c r="A10" s="199" t="s">
        <v>69</v>
      </c>
      <c r="B10" s="200" t="s">
        <v>997</v>
      </c>
      <c r="C10" s="206" t="s">
        <v>990</v>
      </c>
      <c r="D10" s="200" t="s">
        <v>549</v>
      </c>
      <c r="E10" s="56">
        <v>10000</v>
      </c>
    </row>
    <row r="11" spans="1:5" ht="18.75" x14ac:dyDescent="0.3">
      <c r="A11" s="8" t="s">
        <v>393</v>
      </c>
      <c r="E11" s="26">
        <f>SUM(E4:E10)</f>
        <v>3308765</v>
      </c>
    </row>
  </sheetData>
  <mergeCells count="1">
    <mergeCell ref="A1:E1"/>
  </mergeCells>
  <dataValidations count="4">
    <dataValidation allowBlank="1" showInputMessage="1" showErrorMessage="1" promptTitle="Acttivity Goals&amp;Outcome Measures" prompt="Use numbers to indicate results, in addition to narrative." sqref="C10 D4:E10" xr:uid="{1931663E-3919-4193-B81C-9078D822FEED}"/>
    <dataValidation allowBlank="1" showInputMessage="1" showErrorMessage="1" promptTitle="Number/Type of Participants" prompt="Enter the number and type of participants planned to be served._x000a__x000a_Participants might be programs or individuals (such as teachers or children)._x000a_" sqref="C4:C9" xr:uid="{ACAE5150-BDDB-4E37-A099-460207D0B86F}"/>
    <dataValidation allowBlank="1" showInputMessage="1" showErrorMessage="1" promptTitle="Description Planned Activities" prompt="Enter detailed description of the activity or grouping of activities._x000a__x000a_What is the reach and impact of the activity?" sqref="B4:B10" xr:uid="{8EB580A1-B88C-4EDA-A7B4-1D9C3EBFD7FF}"/>
    <dataValidation allowBlank="1" showInputMessage="1" showErrorMessage="1" promptTitle="Activity Goals and Outcomes" prompt="Describe what were the activities goals and/or measurable outcomes" sqref="D9" xr:uid="{D48A3779-E9FE-4D76-902E-0D44022D29A0}"/>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8BF48-C29B-4CF2-AD40-4FA96AF9F56F}">
  <sheetPr>
    <tabColor rgb="FFC00000"/>
  </sheetPr>
  <dimension ref="A1:E10"/>
  <sheetViews>
    <sheetView zoomScale="50" zoomScaleNormal="50" workbookViewId="0">
      <selection activeCell="C8" sqref="C8"/>
    </sheetView>
  </sheetViews>
  <sheetFormatPr defaultColWidth="64.5703125" defaultRowHeight="15" zeroHeight="1" x14ac:dyDescent="0.25"/>
  <cols>
    <col min="1" max="1" width="64.5703125" style="8"/>
    <col min="3" max="3" width="64.5703125" style="9"/>
  </cols>
  <sheetData>
    <row r="1" spans="1:5" ht="35.1" customHeight="1" thickBot="1" x14ac:dyDescent="0.3">
      <c r="A1" s="304" t="s">
        <v>426</v>
      </c>
      <c r="B1" s="304"/>
      <c r="C1" s="304"/>
      <c r="D1" s="304"/>
      <c r="E1" s="304"/>
    </row>
    <row r="2" spans="1:5" ht="19.5" thickTop="1" x14ac:dyDescent="0.25">
      <c r="A2" s="1"/>
      <c r="B2" s="2"/>
      <c r="C2" s="3"/>
      <c r="D2" s="2"/>
      <c r="E2" s="4"/>
    </row>
    <row r="3" spans="1:5" s="10" customFormat="1" ht="75" x14ac:dyDescent="0.3">
      <c r="A3" s="15" t="s">
        <v>384</v>
      </c>
      <c r="B3" s="16" t="s">
        <v>385</v>
      </c>
      <c r="C3" s="17" t="s">
        <v>386</v>
      </c>
      <c r="D3" s="17" t="s">
        <v>387</v>
      </c>
      <c r="E3" s="17" t="s">
        <v>388</v>
      </c>
    </row>
    <row r="4" spans="1:5" s="10" customFormat="1" ht="93.75" x14ac:dyDescent="0.3">
      <c r="A4" s="169" t="s">
        <v>103</v>
      </c>
      <c r="B4" s="168" t="s">
        <v>550</v>
      </c>
      <c r="C4" s="193" t="s">
        <v>427</v>
      </c>
      <c r="D4" s="168" t="s">
        <v>551</v>
      </c>
      <c r="E4" s="49">
        <v>19900</v>
      </c>
    </row>
    <row r="5" spans="1:5" s="10" customFormat="1" ht="75" x14ac:dyDescent="0.3">
      <c r="A5" s="169" t="s">
        <v>67</v>
      </c>
      <c r="B5" s="168" t="s">
        <v>508</v>
      </c>
      <c r="C5" s="196" t="s">
        <v>552</v>
      </c>
      <c r="D5" s="168" t="s">
        <v>428</v>
      </c>
      <c r="E5" s="49">
        <v>9625</v>
      </c>
    </row>
    <row r="6" spans="1:5" s="10" customFormat="1" ht="56.25" x14ac:dyDescent="0.3">
      <c r="A6" s="169" t="s">
        <v>67</v>
      </c>
      <c r="B6" s="168" t="s">
        <v>429</v>
      </c>
      <c r="C6" s="193" t="s">
        <v>553</v>
      </c>
      <c r="D6" s="168" t="s">
        <v>430</v>
      </c>
      <c r="E6" s="49">
        <v>27000</v>
      </c>
    </row>
    <row r="7" spans="1:5" s="10" customFormat="1" ht="56.25" x14ac:dyDescent="0.3">
      <c r="A7" s="169" t="s">
        <v>67</v>
      </c>
      <c r="B7" s="168" t="s">
        <v>227</v>
      </c>
      <c r="C7" s="196" t="s">
        <v>431</v>
      </c>
      <c r="D7" s="168" t="s">
        <v>228</v>
      </c>
      <c r="E7" s="173">
        <v>15447</v>
      </c>
    </row>
    <row r="8" spans="1:5" s="10" customFormat="1" ht="112.5" x14ac:dyDescent="0.3">
      <c r="A8" s="169" t="s">
        <v>67</v>
      </c>
      <c r="B8" s="168" t="s">
        <v>432</v>
      </c>
      <c r="C8" s="193" t="s">
        <v>433</v>
      </c>
      <c r="D8" s="168" t="s">
        <v>225</v>
      </c>
      <c r="E8" s="173">
        <v>49644</v>
      </c>
    </row>
    <row r="9" spans="1:5" ht="18.75" x14ac:dyDescent="0.3">
      <c r="A9" s="8" t="s">
        <v>393</v>
      </c>
      <c r="E9" s="26">
        <f>SUM(E4:E8)</f>
        <v>121616</v>
      </c>
    </row>
    <row r="10" spans="1:5" x14ac:dyDescent="0.25"/>
  </sheetData>
  <mergeCells count="1">
    <mergeCell ref="A1:E1"/>
  </mergeCells>
  <dataValidations count="7">
    <dataValidation allowBlank="1" showInputMessage="1" showErrorMessage="1" promptTitle="Expenditures" prompt="Enter the amount expended on this activity" sqref="E7:E8" xr:uid="{C740AAA0-40AB-4357-B17C-059E1DB9AF66}"/>
    <dataValidation allowBlank="1" showInputMessage="1" showErrorMessage="1" promptTitle="Description Planned Activities" prompt="Enter detailed description of the activity or grouping of activities that were executed._x000a__x000a_What is the reach and impact of the activity?" sqref="B7:B8" xr:uid="{29993CA0-8F8C-4F17-AB1C-7F7FADDA0ABA}"/>
    <dataValidation allowBlank="1" showInputMessage="1" showErrorMessage="1" promptTitle="Number/Type of Participants" prompt="Enter the number and type of participants that were served._x000a__x000a_Participants might be programs or individuals (such as teachers or children)._x000a_" sqref="C7:C8" xr:uid="{0BC99EA1-9109-43B0-9EF8-54831CFB8D09}"/>
    <dataValidation allowBlank="1" showInputMessage="1" showErrorMessage="1" promptTitle="Activity Goals and Outcomes" prompt="Describe what were the activities goals and/or measurable outcomes" sqref="D7:D8" xr:uid="{F490A63D-AA60-49B9-9938-01CF35C696B0}"/>
    <dataValidation allowBlank="1" showInputMessage="1" showErrorMessage="1" promptTitle="Acttivity Goals&amp;Outcome Measures" prompt="Use numbers to indicate results, in addition to narrative." sqref="D4:E7" xr:uid="{404DA2D0-D12E-44CB-9696-6FF2FF2C9BDC}"/>
    <dataValidation allowBlank="1" showInputMessage="1" showErrorMessage="1" promptTitle="Number/Type of Participants" prompt="Enter the number and type of participants planned to be served._x000a__x000a_Participants might be programs or individuals (such as teachers or children)._x000a_" sqref="C4:C7" xr:uid="{981B4973-B18C-47D2-80F5-BD2DA11C68A2}"/>
    <dataValidation allowBlank="1" showInputMessage="1" showErrorMessage="1" promptTitle="Description Planned Activities" prompt="Enter detailed description of the activity or grouping of activities._x000a__x000a_What is the reach and impact of the activity?" sqref="B4:B7" xr:uid="{E7BF7D6C-6742-4056-8FEE-D560DCFB8E44}"/>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F2C59-5F7B-4B98-8EC5-B225B829B586}">
  <sheetPr>
    <tabColor rgb="FFC00000"/>
  </sheetPr>
  <dimension ref="A1:E15"/>
  <sheetViews>
    <sheetView zoomScale="50" zoomScaleNormal="50" workbookViewId="0">
      <selection activeCell="C6" sqref="C6"/>
    </sheetView>
  </sheetViews>
  <sheetFormatPr defaultColWidth="64.5703125" defaultRowHeight="15" zeroHeight="1" x14ac:dyDescent="0.25"/>
  <cols>
    <col min="1" max="1" width="64.5703125" style="8"/>
    <col min="3" max="3" width="64.5703125" style="203"/>
  </cols>
  <sheetData>
    <row r="1" spans="1:5" ht="35.1" customHeight="1" thickBot="1" x14ac:dyDescent="0.3">
      <c r="A1" s="304" t="s">
        <v>435</v>
      </c>
      <c r="B1" s="304"/>
      <c r="C1" s="304"/>
      <c r="D1" s="304"/>
      <c r="E1" s="304"/>
    </row>
    <row r="2" spans="1:5" s="10" customFormat="1" ht="19.5" thickTop="1" x14ac:dyDescent="0.3">
      <c r="A2" s="11"/>
      <c r="B2" s="12"/>
      <c r="C2" s="13"/>
      <c r="D2" s="12"/>
      <c r="E2" s="14"/>
    </row>
    <row r="3" spans="1:5" s="10" customFormat="1" ht="75" x14ac:dyDescent="0.3">
      <c r="A3" s="15" t="s">
        <v>384</v>
      </c>
      <c r="B3" s="16" t="s">
        <v>385</v>
      </c>
      <c r="C3" s="17" t="s">
        <v>386</v>
      </c>
      <c r="D3" s="17" t="s">
        <v>387</v>
      </c>
      <c r="E3" s="17" t="s">
        <v>388</v>
      </c>
    </row>
    <row r="4" spans="1:5" s="10" customFormat="1" ht="75" x14ac:dyDescent="0.3">
      <c r="A4" s="192" t="s">
        <v>103</v>
      </c>
      <c r="B4" s="36" t="s">
        <v>538</v>
      </c>
      <c r="C4" s="23" t="s">
        <v>436</v>
      </c>
      <c r="D4" s="36" t="s">
        <v>726</v>
      </c>
      <c r="E4" s="22">
        <v>65000</v>
      </c>
    </row>
    <row r="5" spans="1:5" s="10" customFormat="1" ht="75" x14ac:dyDescent="0.3">
      <c r="A5" s="192" t="s">
        <v>103</v>
      </c>
      <c r="B5" s="36" t="s">
        <v>539</v>
      </c>
      <c r="C5" s="23" t="s">
        <v>437</v>
      </c>
      <c r="D5" s="36" t="s">
        <v>727</v>
      </c>
      <c r="E5" s="22">
        <v>50000</v>
      </c>
    </row>
    <row r="6" spans="1:5" s="10" customFormat="1" ht="56.25" x14ac:dyDescent="0.3">
      <c r="A6" s="192" t="s">
        <v>67</v>
      </c>
      <c r="B6" s="36" t="s">
        <v>281</v>
      </c>
      <c r="C6" s="28" t="s">
        <v>734</v>
      </c>
      <c r="D6" s="36" t="s">
        <v>728</v>
      </c>
      <c r="E6" s="22">
        <v>100000</v>
      </c>
    </row>
    <row r="7" spans="1:5" s="10" customFormat="1" ht="75" x14ac:dyDescent="0.3">
      <c r="A7" s="192" t="s">
        <v>67</v>
      </c>
      <c r="B7" s="36" t="s">
        <v>540</v>
      </c>
      <c r="C7" s="28" t="s">
        <v>438</v>
      </c>
      <c r="D7" s="36" t="s">
        <v>729</v>
      </c>
      <c r="E7" s="22">
        <v>43000</v>
      </c>
    </row>
    <row r="8" spans="1:5" s="10" customFormat="1" ht="56.25" x14ac:dyDescent="0.3">
      <c r="A8" s="192" t="s">
        <v>67</v>
      </c>
      <c r="B8" s="36" t="s">
        <v>439</v>
      </c>
      <c r="C8" s="28" t="s">
        <v>440</v>
      </c>
      <c r="D8" s="36" t="s">
        <v>730</v>
      </c>
      <c r="E8" s="22">
        <v>28847</v>
      </c>
    </row>
    <row r="9" spans="1:5" s="10" customFormat="1" ht="56.25" x14ac:dyDescent="0.3">
      <c r="A9" s="192" t="s">
        <v>67</v>
      </c>
      <c r="B9" s="36" t="s">
        <v>541</v>
      </c>
      <c r="C9" s="28" t="s">
        <v>441</v>
      </c>
      <c r="D9" s="36" t="s">
        <v>731</v>
      </c>
      <c r="E9" s="22">
        <v>67900</v>
      </c>
    </row>
    <row r="10" spans="1:5" s="10" customFormat="1" ht="56.25" x14ac:dyDescent="0.3">
      <c r="A10" s="192" t="s">
        <v>67</v>
      </c>
      <c r="B10" s="36" t="s">
        <v>542</v>
      </c>
      <c r="C10" s="28" t="s">
        <v>543</v>
      </c>
      <c r="D10" s="36" t="s">
        <v>732</v>
      </c>
      <c r="E10" s="22">
        <v>40000</v>
      </c>
    </row>
    <row r="11" spans="1:5" s="10" customFormat="1" ht="75" x14ac:dyDescent="0.3">
      <c r="A11" s="192" t="s">
        <v>69</v>
      </c>
      <c r="B11" s="36" t="s">
        <v>545</v>
      </c>
      <c r="C11" s="28" t="s">
        <v>543</v>
      </c>
      <c r="D11" s="36" t="s">
        <v>287</v>
      </c>
      <c r="E11" s="22">
        <v>21000</v>
      </c>
    </row>
    <row r="12" spans="1:5" s="10" customFormat="1" ht="56.25" x14ac:dyDescent="0.3">
      <c r="A12" s="192" t="s">
        <v>70</v>
      </c>
      <c r="B12" s="36" t="s">
        <v>284</v>
      </c>
      <c r="C12" s="28" t="s">
        <v>546</v>
      </c>
      <c r="D12" s="36" t="s">
        <v>733</v>
      </c>
      <c r="E12" s="22">
        <v>2700</v>
      </c>
    </row>
    <row r="13" spans="1:5" s="10" customFormat="1" ht="18.75" x14ac:dyDescent="0.3">
      <c r="C13" s="197"/>
      <c r="E13" s="26">
        <f>SUM(E6:E12)</f>
        <v>303447</v>
      </c>
    </row>
    <row r="15" spans="1:5" ht="18.75" x14ac:dyDescent="0.3">
      <c r="A15" s="18" t="s">
        <v>393</v>
      </c>
    </row>
  </sheetData>
  <mergeCells count="1">
    <mergeCell ref="A1:E1"/>
  </mergeCells>
  <dataValidations count="3">
    <dataValidation allowBlank="1" showInputMessage="1" showErrorMessage="1" promptTitle="Acttivity Goals&amp;Outcome Measures" prompt="Use numbers to indicate results, in addition to narrative." sqref="D5:E11" xr:uid="{F7241E4A-D497-4722-8CE8-BD1E153601A5}"/>
    <dataValidation allowBlank="1" showInputMessage="1" showErrorMessage="1" promptTitle="Description Planned Activities" prompt="Enter detailed description of the activity or grouping of activities._x000a__x000a_What is the reach and impact of the activity?" sqref="D4:E5 D12:E12 B4:B12" xr:uid="{40F7743A-A5BD-45A7-BBD3-F0C1C31858A4}"/>
    <dataValidation allowBlank="1" showInputMessage="1" showErrorMessage="1" promptTitle="Number/Type of Participants" prompt="Enter the number and type of participants planned to be served._x000a__x000a_Participants might be programs or individuals (such as teachers or children)._x000a_" sqref="C4:C12" xr:uid="{148C7E25-0516-4D3A-AEDA-2DFEF71FD8E3}"/>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CB631-9F5F-460B-998F-398854E78C3E}">
  <sheetPr>
    <tabColor rgb="FFC00000"/>
  </sheetPr>
  <dimension ref="A1:F14"/>
  <sheetViews>
    <sheetView zoomScale="50" zoomScaleNormal="50" workbookViewId="0">
      <selection activeCell="A4" sqref="A4"/>
    </sheetView>
  </sheetViews>
  <sheetFormatPr defaultRowHeight="15" zeroHeight="1" x14ac:dyDescent="0.25"/>
  <cols>
    <col min="1" max="1" width="64.42578125" style="8" customWidth="1"/>
    <col min="2" max="2" width="133" customWidth="1"/>
    <col min="3" max="3" width="35.7109375" style="9" customWidth="1"/>
    <col min="4" max="5" width="64.42578125" customWidth="1"/>
    <col min="6" max="6" width="56.5703125" customWidth="1"/>
  </cols>
  <sheetData>
    <row r="1" spans="1:6" ht="35.1" customHeight="1" x14ac:dyDescent="0.25">
      <c r="A1" s="305" t="s">
        <v>442</v>
      </c>
      <c r="B1" s="305"/>
      <c r="C1" s="305"/>
      <c r="D1" s="305"/>
      <c r="E1" s="305"/>
      <c r="F1" s="305"/>
    </row>
    <row r="2" spans="1:6" s="10" customFormat="1" ht="18.75" x14ac:dyDescent="0.3">
      <c r="A2" s="11"/>
      <c r="B2" s="12"/>
      <c r="C2" s="13"/>
      <c r="D2" s="12"/>
      <c r="E2" s="14"/>
    </row>
    <row r="3" spans="1:6" s="10" customFormat="1" ht="75" x14ac:dyDescent="0.3">
      <c r="A3" s="15" t="s">
        <v>384</v>
      </c>
      <c r="B3" s="16" t="s">
        <v>385</v>
      </c>
      <c r="C3" s="17" t="s">
        <v>386</v>
      </c>
      <c r="D3" s="17" t="s">
        <v>387</v>
      </c>
      <c r="E3" s="17" t="s">
        <v>388</v>
      </c>
    </row>
    <row r="4" spans="1:6" s="10" customFormat="1" ht="356.25" x14ac:dyDescent="0.3">
      <c r="A4" s="192" t="s">
        <v>103</v>
      </c>
      <c r="B4" s="36" t="s">
        <v>607</v>
      </c>
      <c r="C4" s="28">
        <v>48</v>
      </c>
      <c r="D4" s="36" t="s">
        <v>608</v>
      </c>
      <c r="E4" s="22">
        <v>24000</v>
      </c>
    </row>
    <row r="5" spans="1:6" s="10" customFormat="1" ht="150" x14ac:dyDescent="0.3">
      <c r="A5" s="192" t="s">
        <v>103</v>
      </c>
      <c r="B5" s="36" t="s">
        <v>609</v>
      </c>
      <c r="C5" s="28">
        <v>48</v>
      </c>
      <c r="D5" s="168" t="s">
        <v>610</v>
      </c>
      <c r="E5" s="49">
        <v>48000</v>
      </c>
    </row>
    <row r="6" spans="1:6" s="10" customFormat="1" ht="206.25" x14ac:dyDescent="0.3">
      <c r="A6" s="192" t="s">
        <v>67</v>
      </c>
      <c r="B6" s="36" t="s">
        <v>443</v>
      </c>
      <c r="C6" s="28">
        <v>125</v>
      </c>
      <c r="D6" s="36" t="s">
        <v>721</v>
      </c>
      <c r="E6" s="22">
        <v>350000</v>
      </c>
    </row>
    <row r="7" spans="1:6" s="10" customFormat="1" ht="409.5" x14ac:dyDescent="0.3">
      <c r="A7" s="169" t="s">
        <v>67</v>
      </c>
      <c r="B7" s="36" t="s">
        <v>723</v>
      </c>
      <c r="C7" s="225">
        <v>500</v>
      </c>
      <c r="D7" s="168" t="s">
        <v>722</v>
      </c>
      <c r="E7" s="49">
        <v>140000</v>
      </c>
    </row>
    <row r="8" spans="1:6" s="10" customFormat="1" ht="56.25" x14ac:dyDescent="0.3">
      <c r="A8" s="168" t="s">
        <v>67</v>
      </c>
      <c r="B8" s="36" t="s">
        <v>724</v>
      </c>
      <c r="C8" s="226">
        <v>850</v>
      </c>
      <c r="D8" s="168" t="s">
        <v>444</v>
      </c>
      <c r="E8" s="49">
        <v>170000</v>
      </c>
    </row>
    <row r="9" spans="1:6" s="10" customFormat="1" ht="337.5" x14ac:dyDescent="0.3">
      <c r="A9" s="192" t="s">
        <v>69</v>
      </c>
      <c r="B9" s="36" t="s">
        <v>725</v>
      </c>
      <c r="C9" s="28">
        <v>150</v>
      </c>
      <c r="D9" s="36" t="s">
        <v>198</v>
      </c>
      <c r="E9" s="22">
        <v>112500</v>
      </c>
    </row>
    <row r="10" spans="1:6" s="10" customFormat="1" ht="150" x14ac:dyDescent="0.3">
      <c r="A10" s="192" t="s">
        <v>69</v>
      </c>
      <c r="B10" s="36" t="s">
        <v>611</v>
      </c>
      <c r="C10" s="28">
        <v>135</v>
      </c>
      <c r="D10" s="36" t="s">
        <v>197</v>
      </c>
      <c r="E10" s="22">
        <v>39000</v>
      </c>
    </row>
    <row r="11" spans="1:6" s="10" customFormat="1" ht="18.75" x14ac:dyDescent="0.3">
      <c r="A11" s="18" t="s">
        <v>393</v>
      </c>
      <c r="C11" s="197"/>
      <c r="E11" s="26">
        <f>SUM(E4:E10)</f>
        <v>883500</v>
      </c>
    </row>
    <row r="12" spans="1:6" x14ac:dyDescent="0.25"/>
    <row r="13" spans="1:6" x14ac:dyDescent="0.25"/>
    <row r="14" spans="1:6" x14ac:dyDescent="0.25"/>
  </sheetData>
  <mergeCells count="1">
    <mergeCell ref="A1:F1"/>
  </mergeCells>
  <dataValidations count="3">
    <dataValidation allowBlank="1" showInputMessage="1" showErrorMessage="1" promptTitle="Number/Type of Participants" prompt="Enter the number and type of participants planned to be served._x000a__x000a_Participants might be programs or individuals (such as teachers or children)._x000a_" sqref="C4:C10" xr:uid="{74DA595D-1C2D-442B-9F70-43A11FBB2D25}"/>
    <dataValidation allowBlank="1" showInputMessage="1" showErrorMessage="1" promptTitle="Acttivity Goals&amp;Outcome Measures" prompt="Use numbers to indicate results, in addition to narrative." sqref="D4:E10" xr:uid="{C7A94324-B724-440F-91DD-C168D97F391C}"/>
    <dataValidation allowBlank="1" showInputMessage="1" showErrorMessage="1" promptTitle="Description Planned Activities" prompt="Enter detailed description of the activity or grouping of activities._x000a__x000a_What is the reach and impact of the activity?" sqref="B4:B10" xr:uid="{5D1B8792-FE78-431D-B2E7-55555B0D13B4}"/>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3CEA2-5A2D-482F-B468-F439910D47A6}">
  <sheetPr>
    <tabColor rgb="FFC00000"/>
  </sheetPr>
  <dimension ref="A1:F9"/>
  <sheetViews>
    <sheetView zoomScale="50" zoomScaleNormal="50" workbookViewId="0">
      <selection activeCell="D5" sqref="D5"/>
    </sheetView>
  </sheetViews>
  <sheetFormatPr defaultColWidth="64.5703125" defaultRowHeight="15" zeroHeight="1" x14ac:dyDescent="0.25"/>
  <cols>
    <col min="1" max="1" width="64.5703125" style="8"/>
    <col min="3" max="3" width="64.5703125" style="203"/>
  </cols>
  <sheetData>
    <row r="1" spans="1:6" ht="35.1" customHeight="1" x14ac:dyDescent="0.25">
      <c r="A1" s="305" t="s">
        <v>445</v>
      </c>
      <c r="B1" s="305"/>
      <c r="C1" s="305"/>
      <c r="D1" s="305"/>
      <c r="E1" s="305"/>
      <c r="F1" s="305"/>
    </row>
    <row r="2" spans="1:6" s="10" customFormat="1" ht="18.75" x14ac:dyDescent="0.3">
      <c r="A2" s="11"/>
      <c r="B2" s="12"/>
      <c r="C2" s="13"/>
      <c r="D2" s="12"/>
      <c r="E2" s="14"/>
    </row>
    <row r="3" spans="1:6" s="10" customFormat="1" ht="75" x14ac:dyDescent="0.3">
      <c r="A3" s="15" t="s">
        <v>384</v>
      </c>
      <c r="B3" s="16" t="s">
        <v>385</v>
      </c>
      <c r="C3" s="17" t="s">
        <v>446</v>
      </c>
      <c r="D3" s="17" t="s">
        <v>447</v>
      </c>
      <c r="E3" s="17" t="s">
        <v>388</v>
      </c>
    </row>
    <row r="4" spans="1:6" s="10" customFormat="1" ht="131.25" x14ac:dyDescent="0.3">
      <c r="A4" s="168" t="s">
        <v>67</v>
      </c>
      <c r="B4" s="36" t="s">
        <v>529</v>
      </c>
      <c r="C4" s="23" t="s">
        <v>530</v>
      </c>
      <c r="D4" s="36" t="s">
        <v>531</v>
      </c>
      <c r="E4" s="49">
        <v>179000</v>
      </c>
    </row>
    <row r="5" spans="1:6" s="10" customFormat="1" ht="93.75" x14ac:dyDescent="0.3">
      <c r="A5" s="36" t="s">
        <v>67</v>
      </c>
      <c r="B5" s="36" t="s">
        <v>519</v>
      </c>
      <c r="C5" s="23" t="s">
        <v>532</v>
      </c>
      <c r="D5" s="36" t="s">
        <v>519</v>
      </c>
      <c r="E5" s="173">
        <v>20000</v>
      </c>
    </row>
    <row r="6" spans="1:6" s="10" customFormat="1" ht="18.75" x14ac:dyDescent="0.3">
      <c r="C6" s="197"/>
      <c r="E6" s="26">
        <f>SUM(E4:E5)</f>
        <v>199000</v>
      </c>
    </row>
    <row r="7" spans="1:6" ht="18.75" x14ac:dyDescent="0.3">
      <c r="A7" s="18" t="s">
        <v>393</v>
      </c>
    </row>
    <row r="8" spans="1:6" x14ac:dyDescent="0.25"/>
    <row r="9" spans="1:6" x14ac:dyDescent="0.25"/>
  </sheetData>
  <mergeCells count="1">
    <mergeCell ref="A1:F1"/>
  </mergeCells>
  <dataValidations count="4">
    <dataValidation allowBlank="1" showInputMessage="1" showErrorMessage="1" promptTitle="Acttivity Goals&amp;Outcome Measures" prompt="Use numbers to indicate results, in addition to narrative." sqref="D4:D5 E4" xr:uid="{E6694431-02F7-4428-8526-F361631F592A}"/>
    <dataValidation allowBlank="1" showInputMessage="1" showErrorMessage="1" promptTitle="Number/Type of Participants" prompt="Enter the number and type of participants planned to be served._x000a__x000a_Participants might be programs or individuals (such as teachers or children)._x000a_" sqref="C4:C5" xr:uid="{43AAE48D-6894-4185-B0EF-DBE4743539BB}"/>
    <dataValidation allowBlank="1" showInputMessage="1" showErrorMessage="1" promptTitle="Description Planned Activities" prompt="Enter detailed description of the activity or grouping of activities._x000a__x000a_What is the reach and impact of the activity?" sqref="D4:E4 B4:B5" xr:uid="{38D9DED9-2B89-46BD-8C59-DBEF66DF9CF1}"/>
    <dataValidation allowBlank="1" showInputMessage="1" showErrorMessage="1" promptTitle="Expenditures" prompt="Enter the amount expended on this activity" sqref="E5" xr:uid="{C131633E-FE74-43F7-95D6-3C34D2522FB9}"/>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70718-D8B5-43DE-88EA-237191BE5C4D}">
  <sheetPr>
    <tabColor rgb="FFC00000"/>
  </sheetPr>
  <dimension ref="A1:H12"/>
  <sheetViews>
    <sheetView zoomScale="50" zoomScaleNormal="50" workbookViewId="0">
      <selection activeCell="C9" sqref="C9"/>
    </sheetView>
  </sheetViews>
  <sheetFormatPr defaultColWidth="64.7109375" defaultRowHeight="15" zeroHeight="1" x14ac:dyDescent="0.25"/>
  <cols>
    <col min="1" max="1" width="64.7109375" style="8"/>
    <col min="3" max="3" width="64.7109375" style="203"/>
  </cols>
  <sheetData>
    <row r="1" spans="1:8" ht="35.1" customHeight="1" x14ac:dyDescent="0.25">
      <c r="A1" s="305" t="s">
        <v>448</v>
      </c>
      <c r="B1" s="305"/>
      <c r="C1" s="305"/>
      <c r="D1" s="305"/>
      <c r="E1" s="305"/>
      <c r="F1" s="305"/>
    </row>
    <row r="2" spans="1:8" ht="18.75" x14ac:dyDescent="0.25">
      <c r="A2" s="1"/>
      <c r="B2" s="2"/>
      <c r="C2" s="3"/>
      <c r="D2" s="2"/>
      <c r="E2" s="4"/>
    </row>
    <row r="3" spans="1:8" s="10" customFormat="1" ht="75" x14ac:dyDescent="0.3">
      <c r="A3" s="15" t="s">
        <v>384</v>
      </c>
      <c r="B3" s="16" t="s">
        <v>385</v>
      </c>
      <c r="C3" s="17" t="s">
        <v>386</v>
      </c>
      <c r="D3" s="17" t="s">
        <v>387</v>
      </c>
      <c r="E3" s="17" t="s">
        <v>388</v>
      </c>
    </row>
    <row r="4" spans="1:8" s="10" customFormat="1" ht="75" x14ac:dyDescent="0.3">
      <c r="A4" s="220" t="s">
        <v>103</v>
      </c>
      <c r="B4" s="221" t="s">
        <v>365</v>
      </c>
      <c r="C4" s="223" t="s">
        <v>449</v>
      </c>
      <c r="D4" s="221" t="s">
        <v>366</v>
      </c>
      <c r="E4" s="31">
        <v>1707662</v>
      </c>
    </row>
    <row r="5" spans="1:8" s="10" customFormat="1" ht="75" x14ac:dyDescent="0.3">
      <c r="A5" s="220" t="s">
        <v>67</v>
      </c>
      <c r="B5" s="221" t="s">
        <v>450</v>
      </c>
      <c r="C5" s="224" t="s">
        <v>451</v>
      </c>
      <c r="D5" s="221" t="s">
        <v>452</v>
      </c>
      <c r="E5" s="31">
        <v>1033638</v>
      </c>
    </row>
    <row r="6" spans="1:8" s="10" customFormat="1" ht="56.25" x14ac:dyDescent="0.3">
      <c r="A6" s="222" t="s">
        <v>68</v>
      </c>
      <c r="B6" s="221" t="s">
        <v>453</v>
      </c>
      <c r="C6" s="223" t="s">
        <v>454</v>
      </c>
      <c r="D6" s="221" t="s">
        <v>369</v>
      </c>
      <c r="E6" s="31">
        <v>94760</v>
      </c>
    </row>
    <row r="7" spans="1:8" s="10" customFormat="1" ht="93.75" x14ac:dyDescent="0.3">
      <c r="A7" s="220" t="s">
        <v>69</v>
      </c>
      <c r="B7" s="221" t="s">
        <v>612</v>
      </c>
      <c r="C7" s="223" t="s">
        <v>455</v>
      </c>
      <c r="D7" s="221" t="s">
        <v>456</v>
      </c>
      <c r="E7" s="31">
        <v>2871748</v>
      </c>
    </row>
    <row r="8" spans="1:8" s="10" customFormat="1" ht="56.25" x14ac:dyDescent="0.3">
      <c r="A8" s="220" t="s">
        <v>69</v>
      </c>
      <c r="B8" s="221" t="s">
        <v>457</v>
      </c>
      <c r="C8" s="223" t="s">
        <v>718</v>
      </c>
      <c r="D8" s="221" t="s">
        <v>375</v>
      </c>
      <c r="E8" s="31">
        <v>479395</v>
      </c>
      <c r="F8" s="32"/>
      <c r="G8" s="33"/>
      <c r="H8" s="34"/>
    </row>
    <row r="9" spans="1:8" s="10" customFormat="1" ht="56.25" x14ac:dyDescent="0.3">
      <c r="A9" s="220" t="s">
        <v>69</v>
      </c>
      <c r="B9" s="221" t="s">
        <v>458</v>
      </c>
      <c r="C9" s="223" t="s">
        <v>719</v>
      </c>
      <c r="D9" s="221" t="s">
        <v>367</v>
      </c>
      <c r="E9" s="31">
        <v>813024</v>
      </c>
      <c r="F9" s="32"/>
      <c r="G9" s="33"/>
    </row>
    <row r="10" spans="1:8" s="10" customFormat="1" ht="56.25" x14ac:dyDescent="0.3">
      <c r="A10" s="220" t="s">
        <v>69</v>
      </c>
      <c r="B10" s="221" t="s">
        <v>459</v>
      </c>
      <c r="C10" s="223" t="s">
        <v>720</v>
      </c>
      <c r="D10" s="221" t="s">
        <v>378</v>
      </c>
      <c r="E10" s="31">
        <v>359988</v>
      </c>
      <c r="F10" s="34"/>
      <c r="G10" s="33"/>
    </row>
    <row r="11" spans="1:8" s="10" customFormat="1" ht="18.75" x14ac:dyDescent="0.3">
      <c r="C11" s="197"/>
      <c r="E11" s="26">
        <f>SUM(E4:E10)</f>
        <v>7360215</v>
      </c>
      <c r="G11" s="33"/>
    </row>
    <row r="12" spans="1:8" ht="18.75" x14ac:dyDescent="0.3">
      <c r="A12" s="18" t="s">
        <v>393</v>
      </c>
      <c r="G12" s="30"/>
    </row>
  </sheetData>
  <mergeCells count="1">
    <mergeCell ref="A1:F1"/>
  </mergeCells>
  <dataValidations count="3">
    <dataValidation allowBlank="1" showInputMessage="1" showErrorMessage="1" promptTitle="Number/Type of Participants" prompt="Enter the number and type of participants planned to be served._x000a__x000a_Participants might be programs or individuals (such as teachers or children)._x000a_" sqref="C4:C10" xr:uid="{640639D6-F9EA-45C3-AC68-F93F9A796B12}"/>
    <dataValidation allowBlank="1" showInputMessage="1" showErrorMessage="1" promptTitle="Description Planned Activities" prompt="Enter detailed description of the activity or grouping of activities._x000a__x000a_What is the reach and impact of the activity?" sqref="B4:B10" xr:uid="{46732B88-5D6B-4B04-B559-B78404C9A74A}"/>
    <dataValidation allowBlank="1" showInputMessage="1" showErrorMessage="1" promptTitle="Acttivity Goals&amp;Outcome Measures" prompt="Use numbers to indicate results, in addition to narrative." sqref="F8:F9 D4:E10" xr:uid="{1DFF738D-3788-4FAB-89F4-7A570C457AAC}"/>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965B-07C3-4835-A76C-CA2CDF96C2D2}">
  <sheetPr>
    <tabColor rgb="FFC00000"/>
  </sheetPr>
  <dimension ref="A1:F18"/>
  <sheetViews>
    <sheetView zoomScale="50" zoomScaleNormal="50" workbookViewId="0">
      <selection activeCell="A4" sqref="A4"/>
    </sheetView>
  </sheetViews>
  <sheetFormatPr defaultColWidth="0" defaultRowHeight="15" zeroHeight="1" x14ac:dyDescent="0.25"/>
  <cols>
    <col min="1" max="1" width="64.42578125" style="8" customWidth="1"/>
    <col min="2" max="2" width="64.42578125" customWidth="1"/>
    <col min="3" max="3" width="64.42578125" style="203" customWidth="1"/>
    <col min="4" max="5" width="64.42578125" customWidth="1"/>
    <col min="6" max="16384" width="8.7109375" hidden="1"/>
  </cols>
  <sheetData>
    <row r="1" spans="1:6" ht="35.1" customHeight="1" x14ac:dyDescent="0.25">
      <c r="A1" s="305" t="s">
        <v>460</v>
      </c>
      <c r="B1" s="305"/>
      <c r="C1" s="305"/>
      <c r="D1" s="305"/>
      <c r="E1" s="305"/>
      <c r="F1" s="305"/>
    </row>
    <row r="2" spans="1:6" ht="18.75" x14ac:dyDescent="0.25">
      <c r="A2" s="1"/>
      <c r="B2" s="2"/>
      <c r="C2" s="3"/>
      <c r="D2" s="4"/>
      <c r="E2" s="4"/>
    </row>
    <row r="3" spans="1:6" s="10" customFormat="1" ht="75" x14ac:dyDescent="0.3">
      <c r="A3" s="15" t="s">
        <v>384</v>
      </c>
      <c r="B3" s="17" t="s">
        <v>385</v>
      </c>
      <c r="C3" s="17" t="s">
        <v>386</v>
      </c>
      <c r="D3" s="17" t="s">
        <v>387</v>
      </c>
      <c r="E3" s="17" t="s">
        <v>461</v>
      </c>
    </row>
    <row r="4" spans="1:6" s="10" customFormat="1" ht="187.5" x14ac:dyDescent="0.3">
      <c r="A4" s="192" t="s">
        <v>103</v>
      </c>
      <c r="B4" s="36" t="s">
        <v>716</v>
      </c>
      <c r="C4" s="28" t="s">
        <v>613</v>
      </c>
      <c r="D4" s="36" t="s">
        <v>614</v>
      </c>
      <c r="E4" s="22">
        <v>108848</v>
      </c>
    </row>
    <row r="5" spans="1:6" s="10" customFormat="1" ht="150" x14ac:dyDescent="0.3">
      <c r="A5" s="215" t="s">
        <v>67</v>
      </c>
      <c r="B5" s="216" t="s">
        <v>717</v>
      </c>
      <c r="C5" s="217" t="s">
        <v>615</v>
      </c>
      <c r="D5" s="216" t="s">
        <v>616</v>
      </c>
      <c r="E5" s="50">
        <v>304150</v>
      </c>
    </row>
    <row r="6" spans="1:6" s="54" customFormat="1" ht="18.600000000000001" customHeight="1" x14ac:dyDescent="0.3">
      <c r="A6" s="51" t="s">
        <v>393</v>
      </c>
      <c r="B6" s="52"/>
      <c r="C6" s="218"/>
      <c r="D6" s="52"/>
      <c r="E6" s="53">
        <f>SUM(E4:E5)</f>
        <v>412998</v>
      </c>
    </row>
    <row r="7" spans="1:6" ht="20.100000000000001" hidden="1" customHeight="1" x14ac:dyDescent="0.25">
      <c r="A7" s="25"/>
      <c r="B7" s="25"/>
      <c r="C7" s="219"/>
      <c r="D7" s="25"/>
    </row>
    <row r="8" spans="1:6" ht="20.100000000000001" hidden="1" customHeight="1" x14ac:dyDescent="0.25">
      <c r="A8" s="25"/>
      <c r="B8" s="25"/>
      <c r="C8" s="219"/>
      <c r="D8" s="25"/>
    </row>
    <row r="9" spans="1:6" ht="20.100000000000001" hidden="1" customHeight="1" x14ac:dyDescent="0.25">
      <c r="A9" s="25"/>
      <c r="B9" s="25"/>
      <c r="C9" s="219"/>
      <c r="D9" s="25"/>
    </row>
    <row r="10" spans="1:6" ht="20.100000000000001" hidden="1" customHeight="1" x14ac:dyDescent="0.25">
      <c r="A10" s="25"/>
      <c r="B10" s="25"/>
      <c r="C10" s="219"/>
      <c r="D10" s="25"/>
    </row>
    <row r="11" spans="1:6" ht="20.100000000000001" hidden="1" customHeight="1" x14ac:dyDescent="0.25">
      <c r="A11" s="25"/>
      <c r="B11" s="25"/>
      <c r="C11" s="219"/>
      <c r="D11" s="25"/>
    </row>
    <row r="12" spans="1:6" ht="20.100000000000001" hidden="1" customHeight="1" x14ac:dyDescent="0.25">
      <c r="A12" s="25"/>
      <c r="B12" s="25"/>
      <c r="C12" s="219"/>
      <c r="D12" s="25"/>
    </row>
    <row r="13" spans="1:6" ht="20.100000000000001" hidden="1" customHeight="1" x14ac:dyDescent="0.25">
      <c r="A13" s="25"/>
      <c r="B13" s="25"/>
      <c r="C13" s="219"/>
      <c r="D13" s="25"/>
    </row>
    <row r="14" spans="1:6" ht="20.100000000000001" hidden="1" customHeight="1" x14ac:dyDescent="0.25">
      <c r="A14" s="25"/>
      <c r="B14" s="25"/>
      <c r="C14" s="219"/>
      <c r="D14" s="25"/>
    </row>
    <row r="15" spans="1:6" ht="20.100000000000001" hidden="1" customHeight="1" x14ac:dyDescent="0.25">
      <c r="A15" s="25"/>
      <c r="B15" s="25"/>
      <c r="C15" s="219"/>
      <c r="D15" s="25"/>
    </row>
    <row r="16" spans="1:6" ht="20.100000000000001" hidden="1" customHeight="1" x14ac:dyDescent="0.25">
      <c r="A16" s="25"/>
      <c r="B16" s="25"/>
      <c r="C16" s="219"/>
      <c r="D16" s="25"/>
    </row>
    <row r="17" x14ac:dyDescent="0.25"/>
    <row r="18" x14ac:dyDescent="0.25"/>
  </sheetData>
  <mergeCells count="1">
    <mergeCell ref="A1:F1"/>
  </mergeCells>
  <dataValidations count="3">
    <dataValidation allowBlank="1" showInputMessage="1" showErrorMessage="1" promptTitle="Acttivity Goals&amp;Outcome Measures" prompt="Use numbers to indicate results, in addition to narrative." sqref="D4:D16 E4:E5" xr:uid="{D17D367B-EECA-4AA6-86F3-81436085BEBE}"/>
    <dataValidation allowBlank="1" showInputMessage="1" showErrorMessage="1" promptTitle="Number/Type of Participants" prompt="Enter the number and type of participants planned to be served._x000a__x000a_Participants might be programs or individuals (such as teachers or children)._x000a_" sqref="C4:C16" xr:uid="{5FAD959D-626F-4DA9-A202-CD54105681F9}"/>
    <dataValidation allowBlank="1" showInputMessage="1" showErrorMessage="1" promptTitle="Description Planned Activities" prompt="Enter detailed description of the activity or grouping of activities._x000a__x000a_What is the reach and impact of the activity?" sqref="B4:B16" xr:uid="{F715EB2F-2EFC-4EAF-B3F2-4ECA31849A59}"/>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E24D-B3EB-46B5-BE37-01431696F7B4}">
  <sheetPr>
    <tabColor rgb="FFC00000"/>
  </sheetPr>
  <dimension ref="A1:F8"/>
  <sheetViews>
    <sheetView zoomScale="50" zoomScaleNormal="50" workbookViewId="0">
      <selection activeCell="D6" sqref="D6"/>
    </sheetView>
  </sheetViews>
  <sheetFormatPr defaultColWidth="0" defaultRowHeight="15" zeroHeight="1" x14ac:dyDescent="0.25"/>
  <cols>
    <col min="1" max="1" width="64.7109375" style="8" customWidth="1"/>
    <col min="2" max="2" width="64.7109375" customWidth="1"/>
    <col min="3" max="3" width="64.7109375" style="203" customWidth="1"/>
    <col min="4" max="4" width="64.7109375" customWidth="1"/>
    <col min="5" max="5" width="64.7109375" style="203" customWidth="1"/>
    <col min="6" max="6" width="0" hidden="1" customWidth="1"/>
    <col min="7" max="16384" width="8.85546875" hidden="1"/>
  </cols>
  <sheetData>
    <row r="1" spans="1:6" ht="35.1" customHeight="1" x14ac:dyDescent="0.25">
      <c r="A1" s="305" t="s">
        <v>462</v>
      </c>
      <c r="B1" s="305"/>
      <c r="C1" s="305"/>
      <c r="D1" s="305"/>
      <c r="E1" s="305"/>
      <c r="F1" s="38"/>
    </row>
    <row r="2" spans="1:6" ht="18.75" x14ac:dyDescent="0.25">
      <c r="A2" s="1"/>
      <c r="B2" s="2"/>
      <c r="C2" s="3"/>
      <c r="D2" s="2"/>
      <c r="E2" s="42"/>
    </row>
    <row r="3" spans="1:6" s="10" customFormat="1" ht="75" x14ac:dyDescent="0.3">
      <c r="A3" s="15" t="s">
        <v>384</v>
      </c>
      <c r="B3" s="16" t="s">
        <v>385</v>
      </c>
      <c r="C3" s="17" t="s">
        <v>386</v>
      </c>
      <c r="D3" s="17" t="s">
        <v>387</v>
      </c>
      <c r="E3" s="17" t="s">
        <v>388</v>
      </c>
    </row>
    <row r="4" spans="1:6" s="10" customFormat="1" ht="112.5" x14ac:dyDescent="0.3">
      <c r="A4" s="169" t="s">
        <v>67</v>
      </c>
      <c r="B4" s="36" t="s">
        <v>617</v>
      </c>
      <c r="C4" s="23" t="s">
        <v>618</v>
      </c>
      <c r="D4" s="36" t="s">
        <v>619</v>
      </c>
      <c r="E4" s="41">
        <v>1044150</v>
      </c>
    </row>
    <row r="5" spans="1:6" s="10" customFormat="1" ht="93.75" x14ac:dyDescent="0.3">
      <c r="A5" s="192" t="s">
        <v>67</v>
      </c>
      <c r="B5" s="36" t="s">
        <v>620</v>
      </c>
      <c r="C5" s="28" t="s">
        <v>621</v>
      </c>
      <c r="D5" s="36" t="s">
        <v>323</v>
      </c>
      <c r="E5" s="41">
        <v>312753</v>
      </c>
    </row>
    <row r="6" spans="1:6" s="10" customFormat="1" ht="131.25" x14ac:dyDescent="0.3">
      <c r="A6" s="168" t="s">
        <v>67</v>
      </c>
      <c r="B6" s="168" t="s">
        <v>463</v>
      </c>
      <c r="C6" s="196" t="s">
        <v>622</v>
      </c>
      <c r="D6" s="168" t="s">
        <v>464</v>
      </c>
      <c r="E6" s="39">
        <v>342597</v>
      </c>
    </row>
    <row r="7" spans="1:6" s="10" customFormat="1" ht="18.75" x14ac:dyDescent="0.3">
      <c r="C7" s="197"/>
      <c r="E7" s="26">
        <f>SUM(E4:E6)</f>
        <v>1699500</v>
      </c>
    </row>
    <row r="8" spans="1:6" ht="18.75" x14ac:dyDescent="0.3">
      <c r="A8"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6" xr:uid="{A1E3C3C4-22A8-46FE-8785-70ACEB00C09E}"/>
    <dataValidation allowBlank="1" showInputMessage="1" showErrorMessage="1" promptTitle="Number/Type of Participants" prompt="Enter the number and type of participants planned to be served._x000a__x000a_Participants might be programs or individuals (such as teachers or children)._x000a_" sqref="C4:C6" xr:uid="{984EC9DD-C42B-4E93-81C5-FD8517CECCDF}"/>
    <dataValidation allowBlank="1" showInputMessage="1" showErrorMessage="1" promptTitle="Description Planned Activities" prompt="Enter detailed description of the activity or grouping of activities._x000a__x000a_What is the reach and impact of the activity?" sqref="B4:B6" xr:uid="{28A2CBF6-9894-4D83-AB9D-0E6A078FB339}"/>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C185F-9243-4E01-8C46-1DF58C94D8D0}">
  <sheetPr>
    <tabColor rgb="FFC00000"/>
  </sheetPr>
  <dimension ref="A1:F7"/>
  <sheetViews>
    <sheetView zoomScale="50" zoomScaleNormal="50" workbookViewId="0">
      <selection activeCell="C4" sqref="C4"/>
    </sheetView>
  </sheetViews>
  <sheetFormatPr defaultColWidth="0" defaultRowHeight="15" zeroHeight="1" x14ac:dyDescent="0.25"/>
  <cols>
    <col min="1" max="1" width="64.5703125" style="8" customWidth="1"/>
    <col min="2" max="5" width="64.5703125" customWidth="1"/>
    <col min="6" max="6" width="0" hidden="1" customWidth="1"/>
    <col min="7" max="16384" width="8.85546875" hidden="1"/>
  </cols>
  <sheetData>
    <row r="1" spans="1:6" ht="35.1" customHeight="1" x14ac:dyDescent="0.25">
      <c r="A1" s="305" t="s">
        <v>465</v>
      </c>
      <c r="B1" s="305"/>
      <c r="C1" s="305"/>
      <c r="D1" s="305"/>
      <c r="E1" s="305"/>
      <c r="F1" s="38"/>
    </row>
    <row r="2" spans="1:6" ht="18.75" x14ac:dyDescent="0.25">
      <c r="A2" s="1"/>
      <c r="B2" s="2"/>
      <c r="C2" s="2"/>
      <c r="D2" s="2"/>
      <c r="E2" s="4"/>
    </row>
    <row r="3" spans="1:6" ht="63" x14ac:dyDescent="0.25">
      <c r="A3" s="5" t="s">
        <v>384</v>
      </c>
      <c r="B3" s="6" t="s">
        <v>385</v>
      </c>
      <c r="C3" s="7" t="s">
        <v>403</v>
      </c>
      <c r="D3" s="7" t="s">
        <v>404</v>
      </c>
      <c r="E3" s="7" t="s">
        <v>388</v>
      </c>
    </row>
    <row r="4" spans="1:6" s="10" customFormat="1" ht="75" x14ac:dyDescent="0.3">
      <c r="A4" s="192" t="s">
        <v>103</v>
      </c>
      <c r="B4" s="35" t="s">
        <v>623</v>
      </c>
      <c r="C4" s="28" t="s">
        <v>466</v>
      </c>
      <c r="D4" s="36" t="s">
        <v>624</v>
      </c>
      <c r="E4" s="37">
        <v>227630</v>
      </c>
    </row>
    <row r="5" spans="1:6" s="10" customFormat="1" ht="56.25" x14ac:dyDescent="0.3">
      <c r="A5" s="169" t="s">
        <v>67</v>
      </c>
      <c r="B5" s="36" t="s">
        <v>625</v>
      </c>
      <c r="C5" s="28" t="s">
        <v>467</v>
      </c>
      <c r="D5" s="23" t="s">
        <v>626</v>
      </c>
      <c r="E5" s="37">
        <v>25000</v>
      </c>
    </row>
    <row r="6" spans="1:6" s="10" customFormat="1" ht="18.75" x14ac:dyDescent="0.3">
      <c r="E6" s="26">
        <f>SUM(E4:E5)</f>
        <v>252630</v>
      </c>
    </row>
    <row r="7" spans="1:6" ht="18.75" x14ac:dyDescent="0.3">
      <c r="A7" s="18" t="s">
        <v>393</v>
      </c>
    </row>
  </sheetData>
  <mergeCells count="1">
    <mergeCell ref="A1:E1"/>
  </mergeCells>
  <dataValidations count="3">
    <dataValidation allowBlank="1" showInputMessage="1" showErrorMessage="1" promptTitle="Acttivity Goals&amp;Outcome Measures" prompt="Use numbers to indicate results, in addition to narrative." sqref="D4:D5" xr:uid="{73C6E293-FC69-45F0-A99D-89BB60147C72}"/>
    <dataValidation allowBlank="1" showInputMessage="1" showErrorMessage="1" promptTitle="Number/Type of Participants" prompt="Enter the number and type of participants planned to be served._x000a__x000a_Participants might be programs or individuals (such as teachers or children)._x000a_" sqref="C4:C5" xr:uid="{3B934F8E-D34E-42D4-9A48-56FA21E8CEA5}"/>
    <dataValidation allowBlank="1" showInputMessage="1" showErrorMessage="1" promptTitle="Description Planned Activities" prompt="Enter detailed description of the activity or grouping of activities._x000a__x000a_What is the reach and impact of the activity?" sqref="B4:B5" xr:uid="{AE62DAF8-B8AD-4C81-A852-EF1E8604DF7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8A1E9-9B0D-431B-AA3D-B70D7ECEE2D9}">
  <sheetPr>
    <tabColor theme="9"/>
  </sheetPr>
  <dimension ref="A1:V31"/>
  <sheetViews>
    <sheetView zoomScale="90" zoomScaleNormal="90" workbookViewId="0">
      <selection activeCell="E1" sqref="E1:L1"/>
    </sheetView>
  </sheetViews>
  <sheetFormatPr defaultRowHeight="15" x14ac:dyDescent="0.25"/>
  <cols>
    <col min="2" max="22" width="15.5703125" customWidth="1"/>
  </cols>
  <sheetData>
    <row r="1" spans="1:22" ht="73.5" customHeight="1" x14ac:dyDescent="0.25">
      <c r="A1" s="291"/>
      <c r="B1" s="292"/>
      <c r="C1" s="293" t="s">
        <v>992</v>
      </c>
      <c r="D1" s="294"/>
      <c r="E1" s="295" t="s">
        <v>67</v>
      </c>
      <c r="F1" s="296"/>
      <c r="G1" s="296"/>
      <c r="H1" s="296"/>
      <c r="I1" s="296"/>
      <c r="J1" s="296"/>
      <c r="K1" s="296"/>
      <c r="L1" s="297"/>
      <c r="M1" s="298" t="s">
        <v>68</v>
      </c>
      <c r="N1" s="299"/>
      <c r="O1" s="300"/>
      <c r="P1" s="301" t="s">
        <v>69</v>
      </c>
      <c r="Q1" s="302"/>
      <c r="R1" s="302"/>
      <c r="S1" s="302"/>
      <c r="T1" s="303"/>
      <c r="U1" s="289" t="s">
        <v>70</v>
      </c>
      <c r="V1" s="290"/>
    </row>
    <row r="2" spans="1:22" s="8" customFormat="1" ht="75" x14ac:dyDescent="0.25">
      <c r="A2" s="95" t="s">
        <v>8</v>
      </c>
      <c r="B2" s="96" t="s">
        <v>9</v>
      </c>
      <c r="C2" s="93" t="s">
        <v>71</v>
      </c>
      <c r="D2" s="75" t="s">
        <v>72</v>
      </c>
      <c r="E2" s="77" t="s">
        <v>73</v>
      </c>
      <c r="F2" s="67" t="s">
        <v>74</v>
      </c>
      <c r="G2" s="67" t="s">
        <v>75</v>
      </c>
      <c r="H2" s="67" t="s">
        <v>76</v>
      </c>
      <c r="I2" s="67" t="s">
        <v>77</v>
      </c>
      <c r="J2" s="67" t="s">
        <v>78</v>
      </c>
      <c r="K2" s="67" t="s">
        <v>79</v>
      </c>
      <c r="L2" s="78" t="s">
        <v>80</v>
      </c>
      <c r="M2" s="79" t="s">
        <v>81</v>
      </c>
      <c r="N2" s="69" t="s">
        <v>82</v>
      </c>
      <c r="O2" s="80" t="s">
        <v>83</v>
      </c>
      <c r="P2" s="81" t="s">
        <v>84</v>
      </c>
      <c r="Q2" s="68" t="s">
        <v>85</v>
      </c>
      <c r="R2" s="68" t="s">
        <v>86</v>
      </c>
      <c r="S2" s="68" t="s">
        <v>87</v>
      </c>
      <c r="T2" s="82" t="s">
        <v>88</v>
      </c>
      <c r="U2" s="83" t="s">
        <v>89</v>
      </c>
      <c r="V2" s="84" t="s">
        <v>90</v>
      </c>
    </row>
    <row r="3" spans="1:22" x14ac:dyDescent="0.25">
      <c r="A3" s="97">
        <v>1</v>
      </c>
      <c r="B3" s="98" t="s">
        <v>51</v>
      </c>
      <c r="C3" s="92">
        <v>65</v>
      </c>
      <c r="D3" s="76">
        <v>0</v>
      </c>
      <c r="E3" s="73">
        <v>21</v>
      </c>
      <c r="F3" s="72">
        <v>56</v>
      </c>
      <c r="G3" s="72">
        <v>0</v>
      </c>
      <c r="H3" s="72">
        <v>0</v>
      </c>
      <c r="I3" s="72">
        <v>16</v>
      </c>
      <c r="J3" s="72">
        <v>0</v>
      </c>
      <c r="K3" s="72">
        <v>0</v>
      </c>
      <c r="L3" s="76">
        <v>0</v>
      </c>
      <c r="M3" s="73">
        <v>0</v>
      </c>
      <c r="N3" s="72">
        <v>0</v>
      </c>
      <c r="O3" s="76">
        <v>0</v>
      </c>
      <c r="P3" s="73">
        <v>0</v>
      </c>
      <c r="Q3" s="72">
        <v>0</v>
      </c>
      <c r="R3" s="72">
        <v>50</v>
      </c>
      <c r="S3" s="72">
        <v>0</v>
      </c>
      <c r="T3" s="76">
        <v>0</v>
      </c>
      <c r="U3" s="73">
        <v>0</v>
      </c>
      <c r="V3" s="74">
        <v>0</v>
      </c>
    </row>
    <row r="4" spans="1:22" x14ac:dyDescent="0.25">
      <c r="A4" s="97">
        <v>2</v>
      </c>
      <c r="B4" s="98" t="s">
        <v>54</v>
      </c>
      <c r="C4" s="92">
        <v>24</v>
      </c>
      <c r="D4" s="76">
        <v>0</v>
      </c>
      <c r="E4" s="73">
        <v>32</v>
      </c>
      <c r="F4" s="72">
        <v>351</v>
      </c>
      <c r="G4" s="72">
        <v>0</v>
      </c>
      <c r="H4" s="72">
        <v>0</v>
      </c>
      <c r="I4" s="72">
        <v>0</v>
      </c>
      <c r="J4" s="72">
        <v>135</v>
      </c>
      <c r="K4" s="72">
        <v>0</v>
      </c>
      <c r="L4" s="76">
        <v>0</v>
      </c>
      <c r="M4" s="73">
        <v>0</v>
      </c>
      <c r="N4" s="72">
        <v>0</v>
      </c>
      <c r="O4" s="76">
        <v>102</v>
      </c>
      <c r="P4" s="73">
        <v>31</v>
      </c>
      <c r="Q4" s="72">
        <v>635</v>
      </c>
      <c r="R4" s="72">
        <v>0</v>
      </c>
      <c r="S4" s="72">
        <v>0</v>
      </c>
      <c r="T4" s="76">
        <v>0</v>
      </c>
      <c r="U4" s="73">
        <v>0</v>
      </c>
      <c r="V4" s="74">
        <v>0</v>
      </c>
    </row>
    <row r="5" spans="1:22" x14ac:dyDescent="0.25">
      <c r="A5" s="97">
        <v>3</v>
      </c>
      <c r="B5" s="98" t="s">
        <v>49</v>
      </c>
      <c r="C5" s="92">
        <v>0</v>
      </c>
      <c r="D5" s="76">
        <v>0</v>
      </c>
      <c r="E5" s="73">
        <v>24</v>
      </c>
      <c r="F5" s="72">
        <v>313</v>
      </c>
      <c r="G5" s="72">
        <v>0</v>
      </c>
      <c r="H5" s="72">
        <v>0</v>
      </c>
      <c r="I5" s="72">
        <v>0</v>
      </c>
      <c r="J5" s="72">
        <v>0</v>
      </c>
      <c r="K5" s="72">
        <v>0</v>
      </c>
      <c r="L5" s="76">
        <v>0</v>
      </c>
      <c r="M5" s="73">
        <v>0</v>
      </c>
      <c r="N5" s="72">
        <v>0</v>
      </c>
      <c r="O5" s="76">
        <v>0</v>
      </c>
      <c r="P5" s="73">
        <v>0</v>
      </c>
      <c r="Q5" s="72">
        <v>0</v>
      </c>
      <c r="R5" s="72">
        <v>0</v>
      </c>
      <c r="S5" s="72">
        <v>0</v>
      </c>
      <c r="T5" s="76">
        <v>0</v>
      </c>
      <c r="U5" s="73">
        <v>0</v>
      </c>
      <c r="V5" s="74">
        <v>0</v>
      </c>
    </row>
    <row r="6" spans="1:22" x14ac:dyDescent="0.25">
      <c r="A6" s="97">
        <v>4</v>
      </c>
      <c r="B6" s="98" t="s">
        <v>48</v>
      </c>
      <c r="C6" s="92">
        <v>26</v>
      </c>
      <c r="D6" s="76">
        <v>0</v>
      </c>
      <c r="E6" s="73">
        <v>8</v>
      </c>
      <c r="F6" s="72">
        <v>9</v>
      </c>
      <c r="G6" s="72">
        <v>5</v>
      </c>
      <c r="H6" s="72">
        <v>17</v>
      </c>
      <c r="I6" s="72">
        <v>0</v>
      </c>
      <c r="J6" s="72">
        <v>101</v>
      </c>
      <c r="K6" s="72">
        <v>0</v>
      </c>
      <c r="L6" s="76">
        <v>0</v>
      </c>
      <c r="M6" s="73">
        <v>85</v>
      </c>
      <c r="N6" s="72">
        <v>1000</v>
      </c>
      <c r="O6" s="76">
        <v>0</v>
      </c>
      <c r="P6" s="73">
        <v>0</v>
      </c>
      <c r="Q6" s="72">
        <v>0</v>
      </c>
      <c r="R6" s="72">
        <v>0</v>
      </c>
      <c r="S6" s="72">
        <v>0</v>
      </c>
      <c r="T6" s="76">
        <v>0</v>
      </c>
      <c r="U6" s="73">
        <v>0</v>
      </c>
      <c r="V6" s="74">
        <v>0</v>
      </c>
    </row>
    <row r="7" spans="1:22" x14ac:dyDescent="0.25">
      <c r="A7" s="97">
        <v>5</v>
      </c>
      <c r="B7" s="98" t="s">
        <v>57</v>
      </c>
      <c r="C7" s="92">
        <v>0</v>
      </c>
      <c r="D7" s="76">
        <v>0</v>
      </c>
      <c r="E7" s="73">
        <v>135</v>
      </c>
      <c r="F7" s="72">
        <v>1500</v>
      </c>
      <c r="G7" s="72">
        <v>0</v>
      </c>
      <c r="H7" s="72">
        <v>0</v>
      </c>
      <c r="I7" s="72">
        <v>0</v>
      </c>
      <c r="J7" s="72">
        <v>0</v>
      </c>
      <c r="K7" s="72">
        <v>0</v>
      </c>
      <c r="L7" s="76">
        <v>0</v>
      </c>
      <c r="M7" s="73">
        <v>190</v>
      </c>
      <c r="N7" s="72">
        <v>0</v>
      </c>
      <c r="O7" s="76">
        <v>0</v>
      </c>
      <c r="P7" s="73">
        <v>0</v>
      </c>
      <c r="Q7" s="72">
        <v>0</v>
      </c>
      <c r="R7" s="72">
        <v>0</v>
      </c>
      <c r="S7" s="72">
        <v>0</v>
      </c>
      <c r="T7" s="76">
        <v>0</v>
      </c>
      <c r="U7" s="73">
        <v>1500</v>
      </c>
      <c r="V7" s="74">
        <v>0</v>
      </c>
    </row>
    <row r="8" spans="1:22" x14ac:dyDescent="0.25">
      <c r="A8" s="97">
        <v>6</v>
      </c>
      <c r="B8" s="98" t="s">
        <v>43</v>
      </c>
      <c r="C8" s="92">
        <v>500</v>
      </c>
      <c r="D8" s="76">
        <v>0</v>
      </c>
      <c r="E8" s="73">
        <v>0</v>
      </c>
      <c r="F8" s="72">
        <v>0</v>
      </c>
      <c r="G8" s="72">
        <v>0</v>
      </c>
      <c r="H8" s="72">
        <v>0</v>
      </c>
      <c r="I8" s="72">
        <v>48</v>
      </c>
      <c r="J8" s="72">
        <v>0</v>
      </c>
      <c r="K8" s="72">
        <v>0</v>
      </c>
      <c r="L8" s="76">
        <v>0</v>
      </c>
      <c r="M8" s="73">
        <v>686</v>
      </c>
      <c r="N8" s="72">
        <v>0</v>
      </c>
      <c r="O8" s="76">
        <v>105</v>
      </c>
      <c r="P8" s="73">
        <v>993</v>
      </c>
      <c r="Q8" s="72">
        <v>9</v>
      </c>
      <c r="R8" s="72">
        <v>195</v>
      </c>
      <c r="S8" s="72">
        <v>0</v>
      </c>
      <c r="T8" s="76">
        <v>0</v>
      </c>
      <c r="U8" s="73">
        <v>0</v>
      </c>
      <c r="V8" s="74">
        <v>0</v>
      </c>
    </row>
    <row r="9" spans="1:22" x14ac:dyDescent="0.25">
      <c r="A9" s="97">
        <v>7</v>
      </c>
      <c r="B9" s="98" t="s">
        <v>50</v>
      </c>
      <c r="C9" s="92">
        <v>0</v>
      </c>
      <c r="D9" s="76">
        <v>0</v>
      </c>
      <c r="E9" s="73">
        <v>18</v>
      </c>
      <c r="F9" s="72">
        <v>91</v>
      </c>
      <c r="G9" s="72">
        <v>85</v>
      </c>
      <c r="H9" s="72">
        <v>59</v>
      </c>
      <c r="I9" s="72">
        <v>0</v>
      </c>
      <c r="J9" s="72">
        <v>64</v>
      </c>
      <c r="K9" s="72">
        <v>0</v>
      </c>
      <c r="L9" s="76">
        <v>0</v>
      </c>
      <c r="M9" s="73">
        <v>7</v>
      </c>
      <c r="N9" s="72">
        <v>72</v>
      </c>
      <c r="O9" s="76">
        <v>30</v>
      </c>
      <c r="P9" s="73">
        <v>0</v>
      </c>
      <c r="Q9" s="72">
        <v>0</v>
      </c>
      <c r="R9" s="72">
        <v>140</v>
      </c>
      <c r="S9" s="72">
        <v>0</v>
      </c>
      <c r="T9" s="76">
        <v>63</v>
      </c>
      <c r="U9" s="73">
        <v>0</v>
      </c>
      <c r="V9" s="74">
        <v>0</v>
      </c>
    </row>
    <row r="10" spans="1:22" x14ac:dyDescent="0.25">
      <c r="A10" s="97">
        <v>8</v>
      </c>
      <c r="B10" s="98" t="s">
        <v>41</v>
      </c>
      <c r="C10" s="92">
        <v>54</v>
      </c>
      <c r="D10" s="76">
        <v>75</v>
      </c>
      <c r="E10" s="73">
        <v>157</v>
      </c>
      <c r="F10" s="72">
        <v>1258</v>
      </c>
      <c r="G10" s="72">
        <v>0</v>
      </c>
      <c r="H10" s="72">
        <v>0</v>
      </c>
      <c r="I10" s="72">
        <v>0</v>
      </c>
      <c r="J10" s="72">
        <v>0</v>
      </c>
      <c r="K10" s="72">
        <v>0</v>
      </c>
      <c r="L10" s="76">
        <v>0</v>
      </c>
      <c r="M10" s="73">
        <v>0</v>
      </c>
      <c r="N10" s="72">
        <v>0</v>
      </c>
      <c r="O10" s="76">
        <v>0</v>
      </c>
      <c r="P10" s="73">
        <v>35</v>
      </c>
      <c r="Q10" s="72">
        <v>97</v>
      </c>
      <c r="R10" s="72">
        <v>0</v>
      </c>
      <c r="S10" s="72">
        <v>0</v>
      </c>
      <c r="T10" s="76">
        <v>0</v>
      </c>
      <c r="U10" s="73">
        <v>0</v>
      </c>
      <c r="V10" s="74">
        <v>0</v>
      </c>
    </row>
    <row r="11" spans="1:22" x14ac:dyDescent="0.25">
      <c r="A11" s="97">
        <v>9</v>
      </c>
      <c r="B11" s="98" t="s">
        <v>59</v>
      </c>
      <c r="C11" s="92">
        <v>55</v>
      </c>
      <c r="D11" s="76">
        <v>0</v>
      </c>
      <c r="E11" s="73">
        <v>40</v>
      </c>
      <c r="F11" s="72">
        <v>424</v>
      </c>
      <c r="G11" s="72">
        <v>0</v>
      </c>
      <c r="H11" s="72">
        <v>0</v>
      </c>
      <c r="I11" s="72">
        <v>1</v>
      </c>
      <c r="J11" s="72">
        <v>0</v>
      </c>
      <c r="K11" s="72">
        <v>0</v>
      </c>
      <c r="L11" s="76">
        <v>0</v>
      </c>
      <c r="M11" s="73">
        <v>0</v>
      </c>
      <c r="N11" s="72">
        <v>0</v>
      </c>
      <c r="O11" s="76">
        <v>0</v>
      </c>
      <c r="P11" s="73">
        <v>0</v>
      </c>
      <c r="Q11" s="72">
        <v>0</v>
      </c>
      <c r="R11" s="72">
        <v>0</v>
      </c>
      <c r="S11" s="72">
        <v>0</v>
      </c>
      <c r="T11" s="76">
        <v>0</v>
      </c>
      <c r="U11" s="73">
        <v>0</v>
      </c>
      <c r="V11" s="74">
        <v>0</v>
      </c>
    </row>
    <row r="12" spans="1:22" x14ac:dyDescent="0.25">
      <c r="A12" s="97">
        <v>10</v>
      </c>
      <c r="B12" s="98" t="s">
        <v>33</v>
      </c>
      <c r="C12" s="92">
        <v>402</v>
      </c>
      <c r="D12" s="76">
        <v>0</v>
      </c>
      <c r="E12" s="73">
        <v>0</v>
      </c>
      <c r="F12" s="72">
        <v>0</v>
      </c>
      <c r="G12" s="72">
        <v>53</v>
      </c>
      <c r="H12" s="72">
        <v>312</v>
      </c>
      <c r="I12" s="72">
        <v>0</v>
      </c>
      <c r="J12" s="72">
        <v>62</v>
      </c>
      <c r="K12" s="72">
        <v>0</v>
      </c>
      <c r="L12" s="76">
        <v>0</v>
      </c>
      <c r="M12" s="73">
        <v>0</v>
      </c>
      <c r="N12" s="72">
        <v>0</v>
      </c>
      <c r="O12" s="76">
        <v>60</v>
      </c>
      <c r="P12" s="73">
        <v>0</v>
      </c>
      <c r="Q12" s="72">
        <v>0</v>
      </c>
      <c r="R12" s="72">
        <v>0</v>
      </c>
      <c r="S12" s="72">
        <v>0</v>
      </c>
      <c r="T12" s="76">
        <v>0</v>
      </c>
      <c r="U12" s="73">
        <v>0</v>
      </c>
      <c r="V12" s="74">
        <v>0</v>
      </c>
    </row>
    <row r="13" spans="1:22" x14ac:dyDescent="0.25">
      <c r="A13" s="97">
        <v>11</v>
      </c>
      <c r="B13" s="98" t="s">
        <v>52</v>
      </c>
      <c r="C13" s="92">
        <v>0</v>
      </c>
      <c r="D13" s="76">
        <v>0</v>
      </c>
      <c r="E13" s="73">
        <v>20</v>
      </c>
      <c r="F13" s="72">
        <v>641</v>
      </c>
      <c r="G13" s="72">
        <v>0</v>
      </c>
      <c r="H13" s="72">
        <v>0</v>
      </c>
      <c r="I13" s="72">
        <v>0</v>
      </c>
      <c r="J13" s="72">
        <v>0</v>
      </c>
      <c r="K13" s="72">
        <v>0</v>
      </c>
      <c r="L13" s="76">
        <v>0</v>
      </c>
      <c r="M13" s="73">
        <v>0</v>
      </c>
      <c r="N13" s="72">
        <v>0</v>
      </c>
      <c r="O13" s="76">
        <v>0</v>
      </c>
      <c r="P13" s="73">
        <v>0</v>
      </c>
      <c r="Q13" s="72">
        <v>0</v>
      </c>
      <c r="R13" s="72">
        <v>0</v>
      </c>
      <c r="S13" s="72">
        <v>0</v>
      </c>
      <c r="T13" s="76">
        <v>0</v>
      </c>
      <c r="U13" s="73">
        <v>0</v>
      </c>
      <c r="V13" s="74">
        <v>0</v>
      </c>
    </row>
    <row r="14" spans="1:22" x14ac:dyDescent="0.25">
      <c r="A14" s="97">
        <v>12</v>
      </c>
      <c r="B14" s="98" t="s">
        <v>39</v>
      </c>
      <c r="C14" s="92">
        <v>44</v>
      </c>
      <c r="D14" s="76">
        <v>0</v>
      </c>
      <c r="E14" s="73">
        <v>0</v>
      </c>
      <c r="F14" s="72">
        <v>0</v>
      </c>
      <c r="G14" s="72">
        <v>0</v>
      </c>
      <c r="H14" s="72">
        <v>0</v>
      </c>
      <c r="I14" s="72">
        <v>0</v>
      </c>
      <c r="J14" s="72">
        <v>23</v>
      </c>
      <c r="K14" s="72">
        <v>0</v>
      </c>
      <c r="L14" s="76">
        <v>0</v>
      </c>
      <c r="M14" s="73">
        <v>0</v>
      </c>
      <c r="N14" s="72">
        <v>0</v>
      </c>
      <c r="O14" s="76">
        <v>0</v>
      </c>
      <c r="P14" s="73">
        <v>0</v>
      </c>
      <c r="Q14" s="72">
        <v>0</v>
      </c>
      <c r="R14" s="72">
        <v>0</v>
      </c>
      <c r="S14" s="72">
        <v>0</v>
      </c>
      <c r="T14" s="76">
        <v>0</v>
      </c>
      <c r="U14" s="73">
        <v>0</v>
      </c>
      <c r="V14" s="74">
        <v>0</v>
      </c>
    </row>
    <row r="15" spans="1:22" x14ac:dyDescent="0.25">
      <c r="A15" s="97">
        <v>13</v>
      </c>
      <c r="B15" s="98" t="s">
        <v>45</v>
      </c>
      <c r="C15" s="92">
        <v>15</v>
      </c>
      <c r="D15" s="76">
        <v>0</v>
      </c>
      <c r="E15" s="73">
        <v>0</v>
      </c>
      <c r="F15" s="72">
        <v>0</v>
      </c>
      <c r="G15" s="72">
        <v>0</v>
      </c>
      <c r="H15" s="72">
        <v>0</v>
      </c>
      <c r="I15" s="72">
        <v>0</v>
      </c>
      <c r="J15" s="72">
        <v>57</v>
      </c>
      <c r="K15" s="72">
        <v>0</v>
      </c>
      <c r="L15" s="76">
        <v>0</v>
      </c>
      <c r="M15" s="73">
        <v>0</v>
      </c>
      <c r="N15" s="72">
        <v>0</v>
      </c>
      <c r="O15" s="76">
        <v>0</v>
      </c>
      <c r="P15" s="73">
        <v>0</v>
      </c>
      <c r="Q15" s="72">
        <v>0</v>
      </c>
      <c r="R15" s="72">
        <v>0</v>
      </c>
      <c r="S15" s="72">
        <v>0</v>
      </c>
      <c r="T15" s="76">
        <v>0</v>
      </c>
      <c r="U15" s="73">
        <v>0</v>
      </c>
      <c r="V15" s="74">
        <v>0</v>
      </c>
    </row>
    <row r="16" spans="1:22" x14ac:dyDescent="0.25">
      <c r="A16" s="97">
        <v>14</v>
      </c>
      <c r="B16" s="98" t="s">
        <v>36</v>
      </c>
      <c r="C16" s="92">
        <v>0</v>
      </c>
      <c r="D16" s="76">
        <v>0</v>
      </c>
      <c r="E16" s="73">
        <v>0</v>
      </c>
      <c r="F16" s="72">
        <v>0</v>
      </c>
      <c r="G16" s="72">
        <v>0</v>
      </c>
      <c r="H16" s="72">
        <v>0</v>
      </c>
      <c r="I16" s="72">
        <v>0</v>
      </c>
      <c r="J16" s="72">
        <v>392</v>
      </c>
      <c r="K16" s="72">
        <v>0</v>
      </c>
      <c r="L16" s="76">
        <v>0</v>
      </c>
      <c r="M16" s="73">
        <v>0</v>
      </c>
      <c r="N16" s="72">
        <v>0</v>
      </c>
      <c r="O16" s="76">
        <v>0</v>
      </c>
      <c r="P16" s="73">
        <v>0</v>
      </c>
      <c r="Q16" s="72">
        <v>0</v>
      </c>
      <c r="R16" s="72">
        <v>0</v>
      </c>
      <c r="S16" s="72">
        <v>0</v>
      </c>
      <c r="T16" s="76">
        <v>0</v>
      </c>
      <c r="U16" s="73">
        <v>0</v>
      </c>
      <c r="V16" s="74">
        <v>0</v>
      </c>
    </row>
    <row r="17" spans="1:22" x14ac:dyDescent="0.25">
      <c r="A17" s="97">
        <v>15</v>
      </c>
      <c r="B17" s="98" t="s">
        <v>53</v>
      </c>
      <c r="C17" s="92">
        <v>35</v>
      </c>
      <c r="D17" s="76">
        <v>0</v>
      </c>
      <c r="E17" s="73">
        <v>121</v>
      </c>
      <c r="F17" s="72">
        <v>625</v>
      </c>
      <c r="G17" s="72">
        <v>0</v>
      </c>
      <c r="H17" s="72">
        <v>0</v>
      </c>
      <c r="I17" s="72">
        <v>0</v>
      </c>
      <c r="J17" s="72">
        <v>25</v>
      </c>
      <c r="K17" s="72">
        <v>0</v>
      </c>
      <c r="L17" s="76">
        <v>0</v>
      </c>
      <c r="M17" s="73">
        <v>0</v>
      </c>
      <c r="N17" s="72">
        <v>0</v>
      </c>
      <c r="O17" s="76">
        <v>0</v>
      </c>
      <c r="P17" s="73">
        <v>0</v>
      </c>
      <c r="Q17" s="72">
        <v>0</v>
      </c>
      <c r="R17" s="72">
        <v>49</v>
      </c>
      <c r="S17" s="72">
        <v>0</v>
      </c>
      <c r="T17" s="76">
        <v>0</v>
      </c>
      <c r="U17" s="73">
        <v>0</v>
      </c>
      <c r="V17" s="74">
        <v>0</v>
      </c>
    </row>
    <row r="18" spans="1:22" x14ac:dyDescent="0.25">
      <c r="A18" s="97">
        <v>16</v>
      </c>
      <c r="B18" s="98" t="s">
        <v>34</v>
      </c>
      <c r="C18" s="92">
        <v>50</v>
      </c>
      <c r="D18" s="76">
        <v>0</v>
      </c>
      <c r="E18" s="73">
        <v>0</v>
      </c>
      <c r="F18" s="72">
        <v>0</v>
      </c>
      <c r="G18" s="72">
        <v>52</v>
      </c>
      <c r="H18" s="72">
        <v>343</v>
      </c>
      <c r="I18" s="72">
        <v>0</v>
      </c>
      <c r="J18" s="72">
        <v>170</v>
      </c>
      <c r="K18" s="72">
        <v>0</v>
      </c>
      <c r="L18" s="76">
        <v>0</v>
      </c>
      <c r="M18" s="73">
        <v>31</v>
      </c>
      <c r="N18" s="72">
        <v>35</v>
      </c>
      <c r="O18" s="76">
        <v>0</v>
      </c>
      <c r="P18" s="73">
        <v>49</v>
      </c>
      <c r="Q18" s="72">
        <v>180</v>
      </c>
      <c r="R18" s="72">
        <v>0</v>
      </c>
      <c r="S18" s="72">
        <v>0</v>
      </c>
      <c r="T18" s="76">
        <v>0</v>
      </c>
      <c r="U18" s="73">
        <v>0</v>
      </c>
      <c r="V18" s="74">
        <v>0</v>
      </c>
    </row>
    <row r="19" spans="1:22" x14ac:dyDescent="0.25">
      <c r="A19" s="97">
        <v>17</v>
      </c>
      <c r="B19" s="98" t="s">
        <v>40</v>
      </c>
      <c r="C19" s="92">
        <v>0</v>
      </c>
      <c r="D19" s="76">
        <v>0</v>
      </c>
      <c r="E19" s="73">
        <v>41</v>
      </c>
      <c r="F19" s="72">
        <v>223</v>
      </c>
      <c r="G19" s="72">
        <v>45</v>
      </c>
      <c r="H19" s="72">
        <v>158</v>
      </c>
      <c r="I19" s="72">
        <v>0</v>
      </c>
      <c r="J19" s="72">
        <v>141</v>
      </c>
      <c r="K19" s="72">
        <v>0</v>
      </c>
      <c r="L19" s="76">
        <v>0</v>
      </c>
      <c r="M19" s="73">
        <v>0</v>
      </c>
      <c r="N19" s="72">
        <v>0</v>
      </c>
      <c r="O19" s="76">
        <v>0</v>
      </c>
      <c r="P19" s="73">
        <v>0</v>
      </c>
      <c r="Q19" s="72">
        <v>0</v>
      </c>
      <c r="R19" s="72">
        <v>42</v>
      </c>
      <c r="S19" s="72">
        <v>124</v>
      </c>
      <c r="T19" s="76">
        <v>32</v>
      </c>
      <c r="U19" s="73">
        <v>0</v>
      </c>
      <c r="V19" s="74">
        <v>0</v>
      </c>
    </row>
    <row r="20" spans="1:22" x14ac:dyDescent="0.25">
      <c r="A20" s="97">
        <v>18</v>
      </c>
      <c r="B20" s="98" t="s">
        <v>56</v>
      </c>
      <c r="C20" s="92">
        <v>0</v>
      </c>
      <c r="D20" s="76">
        <v>0</v>
      </c>
      <c r="E20" s="73">
        <v>0</v>
      </c>
      <c r="F20" s="72">
        <v>0</v>
      </c>
      <c r="G20" s="72">
        <v>0</v>
      </c>
      <c r="H20" s="72">
        <v>0</v>
      </c>
      <c r="I20" s="72">
        <v>0</v>
      </c>
      <c r="J20" s="72">
        <v>143</v>
      </c>
      <c r="K20" s="72">
        <v>0</v>
      </c>
      <c r="L20" s="76">
        <v>0</v>
      </c>
      <c r="M20" s="73">
        <v>0</v>
      </c>
      <c r="N20" s="72">
        <v>0</v>
      </c>
      <c r="O20" s="76">
        <v>0</v>
      </c>
      <c r="P20" s="73">
        <v>141</v>
      </c>
      <c r="Q20" s="72">
        <v>440</v>
      </c>
      <c r="R20" s="72">
        <v>132</v>
      </c>
      <c r="S20" s="72">
        <v>346</v>
      </c>
      <c r="T20" s="76">
        <v>0</v>
      </c>
      <c r="U20" s="73">
        <v>0</v>
      </c>
      <c r="V20" s="74">
        <v>0</v>
      </c>
    </row>
    <row r="21" spans="1:22" x14ac:dyDescent="0.25">
      <c r="A21" s="97">
        <v>19</v>
      </c>
      <c r="B21" s="98" t="s">
        <v>42</v>
      </c>
      <c r="C21" s="92">
        <v>0</v>
      </c>
      <c r="D21" s="76">
        <v>0</v>
      </c>
      <c r="E21" s="73">
        <v>0</v>
      </c>
      <c r="F21" s="72">
        <v>0</v>
      </c>
      <c r="G21" s="72">
        <v>0</v>
      </c>
      <c r="H21" s="72">
        <v>0</v>
      </c>
      <c r="I21" s="72">
        <v>0</v>
      </c>
      <c r="J21" s="72">
        <v>99</v>
      </c>
      <c r="K21" s="72">
        <v>0</v>
      </c>
      <c r="L21" s="76">
        <v>0</v>
      </c>
      <c r="M21" s="73">
        <v>0</v>
      </c>
      <c r="N21" s="72">
        <v>0</v>
      </c>
      <c r="O21" s="76">
        <v>0</v>
      </c>
      <c r="P21" s="73">
        <v>0</v>
      </c>
      <c r="Q21" s="72">
        <v>0</v>
      </c>
      <c r="R21" s="72">
        <v>0</v>
      </c>
      <c r="S21" s="72">
        <v>0</v>
      </c>
      <c r="T21" s="76">
        <v>0</v>
      </c>
      <c r="U21" s="73">
        <v>0</v>
      </c>
      <c r="V21" s="74">
        <v>0</v>
      </c>
    </row>
    <row r="22" spans="1:22" x14ac:dyDescent="0.25">
      <c r="A22" s="97">
        <v>20</v>
      </c>
      <c r="B22" s="98" t="s">
        <v>32</v>
      </c>
      <c r="C22" s="92">
        <v>71</v>
      </c>
      <c r="D22" s="76">
        <v>0</v>
      </c>
      <c r="E22" s="73">
        <v>115</v>
      </c>
      <c r="F22" s="72">
        <v>1757</v>
      </c>
      <c r="G22" s="72">
        <v>0</v>
      </c>
      <c r="H22" s="72">
        <v>0</v>
      </c>
      <c r="I22" s="72">
        <v>60</v>
      </c>
      <c r="J22" s="72">
        <v>0</v>
      </c>
      <c r="K22" s="72">
        <v>0</v>
      </c>
      <c r="L22" s="76">
        <v>0</v>
      </c>
      <c r="M22" s="73">
        <v>0</v>
      </c>
      <c r="N22" s="72">
        <v>0</v>
      </c>
      <c r="O22" s="76">
        <v>0</v>
      </c>
      <c r="P22" s="73">
        <v>0</v>
      </c>
      <c r="Q22" s="72">
        <v>0</v>
      </c>
      <c r="R22" s="72">
        <v>0</v>
      </c>
      <c r="S22" s="72">
        <v>0</v>
      </c>
      <c r="T22" s="76">
        <v>0</v>
      </c>
      <c r="U22" s="73">
        <v>0</v>
      </c>
      <c r="V22" s="74">
        <v>0</v>
      </c>
    </row>
    <row r="23" spans="1:22" x14ac:dyDescent="0.25">
      <c r="A23" s="97">
        <v>21</v>
      </c>
      <c r="B23" s="98" t="s">
        <v>55</v>
      </c>
      <c r="C23" s="92">
        <v>51</v>
      </c>
      <c r="D23" s="76">
        <v>0</v>
      </c>
      <c r="E23" s="73">
        <v>39</v>
      </c>
      <c r="F23" s="72">
        <v>533</v>
      </c>
      <c r="G23" s="72">
        <v>0</v>
      </c>
      <c r="H23" s="72">
        <v>0</v>
      </c>
      <c r="I23" s="72">
        <v>0</v>
      </c>
      <c r="J23" s="72">
        <v>0</v>
      </c>
      <c r="K23" s="72">
        <v>0</v>
      </c>
      <c r="L23" s="76">
        <v>0</v>
      </c>
      <c r="M23" s="73">
        <v>42</v>
      </c>
      <c r="N23" s="72">
        <v>42</v>
      </c>
      <c r="O23" s="76">
        <v>0</v>
      </c>
      <c r="P23" s="73">
        <v>64</v>
      </c>
      <c r="Q23" s="72">
        <v>550</v>
      </c>
      <c r="R23" s="72">
        <v>25</v>
      </c>
      <c r="S23" s="72">
        <v>0</v>
      </c>
      <c r="T23" s="76">
        <v>0</v>
      </c>
      <c r="U23" s="73">
        <v>0</v>
      </c>
      <c r="V23" s="74">
        <v>0</v>
      </c>
    </row>
    <row r="24" spans="1:22" x14ac:dyDescent="0.25">
      <c r="A24" s="97">
        <v>22</v>
      </c>
      <c r="B24" s="98" t="s">
        <v>38</v>
      </c>
      <c r="C24" s="92">
        <v>58</v>
      </c>
      <c r="D24" s="76">
        <v>0</v>
      </c>
      <c r="E24" s="73">
        <v>0</v>
      </c>
      <c r="F24" s="72">
        <v>0</v>
      </c>
      <c r="G24" s="72">
        <v>0</v>
      </c>
      <c r="H24" s="72">
        <v>0</v>
      </c>
      <c r="I24" s="72">
        <v>0</v>
      </c>
      <c r="J24" s="72">
        <v>23</v>
      </c>
      <c r="K24" s="72">
        <v>0</v>
      </c>
      <c r="L24" s="76">
        <v>0</v>
      </c>
      <c r="M24" s="73">
        <v>0</v>
      </c>
      <c r="N24" s="72">
        <v>0</v>
      </c>
      <c r="O24" s="76">
        <v>0</v>
      </c>
      <c r="P24" s="73">
        <v>0</v>
      </c>
      <c r="Q24" s="72">
        <v>0</v>
      </c>
      <c r="R24" s="72">
        <v>0</v>
      </c>
      <c r="S24" s="72">
        <v>0</v>
      </c>
      <c r="T24" s="76">
        <v>0</v>
      </c>
      <c r="U24" s="73">
        <v>0</v>
      </c>
      <c r="V24" s="74">
        <v>4</v>
      </c>
    </row>
    <row r="25" spans="1:22" x14ac:dyDescent="0.25">
      <c r="A25" s="97">
        <v>23</v>
      </c>
      <c r="B25" s="98" t="s">
        <v>46</v>
      </c>
      <c r="C25" s="92">
        <v>0</v>
      </c>
      <c r="D25" s="76">
        <v>0</v>
      </c>
      <c r="E25" s="73">
        <v>70</v>
      </c>
      <c r="F25" s="72">
        <v>363</v>
      </c>
      <c r="G25" s="72">
        <v>0</v>
      </c>
      <c r="H25" s="72">
        <v>0</v>
      </c>
      <c r="I25" s="72">
        <v>0</v>
      </c>
      <c r="J25" s="72">
        <v>270</v>
      </c>
      <c r="K25" s="72">
        <v>0</v>
      </c>
      <c r="L25" s="76">
        <v>0</v>
      </c>
      <c r="M25" s="73">
        <v>0</v>
      </c>
      <c r="N25" s="72">
        <v>0</v>
      </c>
      <c r="O25" s="76">
        <v>0</v>
      </c>
      <c r="P25" s="73">
        <v>0</v>
      </c>
      <c r="Q25" s="72">
        <v>0</v>
      </c>
      <c r="R25" s="72">
        <v>0</v>
      </c>
      <c r="S25" s="72">
        <v>0</v>
      </c>
      <c r="T25" s="76">
        <v>0</v>
      </c>
      <c r="U25" s="73">
        <v>0</v>
      </c>
      <c r="V25" s="74">
        <v>0</v>
      </c>
    </row>
    <row r="26" spans="1:22" x14ac:dyDescent="0.25">
      <c r="A26" s="97">
        <v>24</v>
      </c>
      <c r="B26" s="98" t="s">
        <v>35</v>
      </c>
      <c r="C26" s="92">
        <v>0</v>
      </c>
      <c r="D26" s="76">
        <v>0</v>
      </c>
      <c r="E26" s="73">
        <v>52</v>
      </c>
      <c r="F26" s="72">
        <v>571</v>
      </c>
      <c r="G26" s="72">
        <v>0</v>
      </c>
      <c r="H26" s="72">
        <v>0</v>
      </c>
      <c r="I26" s="72">
        <v>49</v>
      </c>
      <c r="J26" s="72">
        <v>42</v>
      </c>
      <c r="K26" s="72">
        <v>0</v>
      </c>
      <c r="L26" s="76">
        <v>0</v>
      </c>
      <c r="M26" s="73">
        <v>0</v>
      </c>
      <c r="N26" s="72">
        <v>0</v>
      </c>
      <c r="O26" s="76">
        <v>0</v>
      </c>
      <c r="P26" s="73">
        <v>0</v>
      </c>
      <c r="Q26" s="72">
        <v>0</v>
      </c>
      <c r="R26" s="72">
        <v>0</v>
      </c>
      <c r="S26" s="72">
        <v>0</v>
      </c>
      <c r="T26" s="76">
        <v>0</v>
      </c>
      <c r="U26" s="73">
        <v>0</v>
      </c>
      <c r="V26" s="74">
        <v>0</v>
      </c>
    </row>
    <row r="27" spans="1:22" x14ac:dyDescent="0.25">
      <c r="A27" s="97">
        <v>25</v>
      </c>
      <c r="B27" s="98" t="s">
        <v>58</v>
      </c>
      <c r="C27" s="92">
        <v>6</v>
      </c>
      <c r="D27" s="76">
        <v>0</v>
      </c>
      <c r="E27" s="73">
        <v>0</v>
      </c>
      <c r="F27" s="72">
        <v>0</v>
      </c>
      <c r="G27" s="72">
        <v>0</v>
      </c>
      <c r="H27" s="72">
        <v>0</v>
      </c>
      <c r="I27" s="72">
        <v>25</v>
      </c>
      <c r="J27" s="72">
        <v>0</v>
      </c>
      <c r="K27" s="72">
        <v>0</v>
      </c>
      <c r="L27" s="76">
        <v>0</v>
      </c>
      <c r="M27" s="73">
        <v>31</v>
      </c>
      <c r="N27" s="72">
        <v>0</v>
      </c>
      <c r="O27" s="76">
        <v>0</v>
      </c>
      <c r="P27" s="73">
        <v>94</v>
      </c>
      <c r="Q27" s="72">
        <v>221</v>
      </c>
      <c r="R27" s="72">
        <v>0</v>
      </c>
      <c r="S27" s="72">
        <v>0</v>
      </c>
      <c r="T27" s="76">
        <v>0</v>
      </c>
      <c r="U27" s="73">
        <v>0</v>
      </c>
      <c r="V27" s="74">
        <v>0</v>
      </c>
    </row>
    <row r="28" spans="1:22" x14ac:dyDescent="0.25">
      <c r="A28" s="97">
        <v>26</v>
      </c>
      <c r="B28" s="98" t="s">
        <v>37</v>
      </c>
      <c r="C28" s="92">
        <v>0</v>
      </c>
      <c r="D28" s="76">
        <v>0</v>
      </c>
      <c r="E28" s="73">
        <v>5</v>
      </c>
      <c r="F28" s="72">
        <v>21</v>
      </c>
      <c r="G28" s="72">
        <v>0</v>
      </c>
      <c r="H28" s="72">
        <v>0</v>
      </c>
      <c r="I28" s="72">
        <v>0</v>
      </c>
      <c r="J28" s="72">
        <v>36</v>
      </c>
      <c r="K28" s="72">
        <v>0</v>
      </c>
      <c r="L28" s="76">
        <v>0</v>
      </c>
      <c r="M28" s="73">
        <v>0</v>
      </c>
      <c r="N28" s="72">
        <v>0</v>
      </c>
      <c r="O28" s="76">
        <v>0</v>
      </c>
      <c r="P28" s="73">
        <v>96</v>
      </c>
      <c r="Q28" s="72">
        <v>239</v>
      </c>
      <c r="R28" s="72">
        <v>0</v>
      </c>
      <c r="S28" s="72">
        <v>0</v>
      </c>
      <c r="T28" s="76">
        <v>0</v>
      </c>
      <c r="U28" s="73">
        <v>0</v>
      </c>
      <c r="V28" s="74">
        <v>0</v>
      </c>
    </row>
    <row r="29" spans="1:22" x14ac:dyDescent="0.25">
      <c r="A29" s="97">
        <v>27</v>
      </c>
      <c r="B29" s="98" t="s">
        <v>47</v>
      </c>
      <c r="C29" s="92">
        <v>0</v>
      </c>
      <c r="D29" s="76">
        <v>115</v>
      </c>
      <c r="E29" s="73">
        <v>9</v>
      </c>
      <c r="F29" s="72">
        <v>49</v>
      </c>
      <c r="G29" s="72">
        <v>0</v>
      </c>
      <c r="H29" s="72">
        <v>0</v>
      </c>
      <c r="I29" s="72">
        <v>1</v>
      </c>
      <c r="J29" s="72">
        <v>0</v>
      </c>
      <c r="K29" s="72">
        <v>0</v>
      </c>
      <c r="L29" s="76">
        <v>0</v>
      </c>
      <c r="M29" s="73">
        <v>0</v>
      </c>
      <c r="N29" s="72">
        <v>0</v>
      </c>
      <c r="O29" s="76">
        <v>0</v>
      </c>
      <c r="P29" s="73">
        <v>0</v>
      </c>
      <c r="Q29" s="72">
        <v>0</v>
      </c>
      <c r="R29" s="72">
        <v>8</v>
      </c>
      <c r="S29" s="72">
        <v>20</v>
      </c>
      <c r="T29" s="76">
        <v>37</v>
      </c>
      <c r="U29" s="73">
        <v>0</v>
      </c>
      <c r="V29" s="74">
        <v>0</v>
      </c>
    </row>
    <row r="30" spans="1:22" ht="15.75" thickBot="1" x14ac:dyDescent="0.3">
      <c r="A30" s="97">
        <v>28</v>
      </c>
      <c r="B30" s="98" t="s">
        <v>44</v>
      </c>
      <c r="C30" s="71">
        <v>91</v>
      </c>
      <c r="D30" s="70">
        <v>0</v>
      </c>
      <c r="E30" s="85">
        <v>0</v>
      </c>
      <c r="F30" s="86">
        <v>0</v>
      </c>
      <c r="G30" s="86">
        <v>0</v>
      </c>
      <c r="H30" s="86">
        <v>0</v>
      </c>
      <c r="I30" s="86">
        <v>623</v>
      </c>
      <c r="J30" s="86">
        <v>0</v>
      </c>
      <c r="K30" s="86">
        <v>0</v>
      </c>
      <c r="L30" s="70">
        <v>0</v>
      </c>
      <c r="M30" s="85">
        <v>12</v>
      </c>
      <c r="N30" s="86">
        <v>12</v>
      </c>
      <c r="O30" s="70">
        <v>0</v>
      </c>
      <c r="P30" s="85">
        <v>1458</v>
      </c>
      <c r="Q30" s="86">
        <v>8022</v>
      </c>
      <c r="R30" s="86">
        <v>521</v>
      </c>
      <c r="S30" s="86">
        <v>0</v>
      </c>
      <c r="T30" s="70">
        <v>50</v>
      </c>
      <c r="U30" s="85">
        <v>0</v>
      </c>
      <c r="V30" s="87">
        <v>0</v>
      </c>
    </row>
    <row r="31" spans="1:22" ht="15.75" thickBot="1" x14ac:dyDescent="0.3">
      <c r="A31" s="99"/>
      <c r="B31" s="100" t="s">
        <v>60</v>
      </c>
      <c r="C31" s="94">
        <v>1547</v>
      </c>
      <c r="D31" s="89">
        <v>190</v>
      </c>
      <c r="E31" s="88">
        <v>910</v>
      </c>
      <c r="F31" s="90">
        <v>8840</v>
      </c>
      <c r="G31" s="90">
        <v>240</v>
      </c>
      <c r="H31" s="90">
        <v>889</v>
      </c>
      <c r="I31" s="90">
        <v>826</v>
      </c>
      <c r="J31" s="90">
        <v>1720</v>
      </c>
      <c r="K31" s="90">
        <v>0</v>
      </c>
      <c r="L31" s="89">
        <v>0</v>
      </c>
      <c r="M31" s="88">
        <v>1084</v>
      </c>
      <c r="N31" s="90">
        <v>1161</v>
      </c>
      <c r="O31" s="89">
        <v>297</v>
      </c>
      <c r="P31" s="88">
        <v>2961</v>
      </c>
      <c r="Q31" s="90">
        <v>10393</v>
      </c>
      <c r="R31" s="90">
        <v>1162</v>
      </c>
      <c r="S31" s="90">
        <v>490</v>
      </c>
      <c r="T31" s="89">
        <v>182</v>
      </c>
      <c r="U31" s="88">
        <v>1500</v>
      </c>
      <c r="V31" s="91">
        <v>4</v>
      </c>
    </row>
  </sheetData>
  <mergeCells count="6">
    <mergeCell ref="U1:V1"/>
    <mergeCell ref="A1:B1"/>
    <mergeCell ref="C1:D1"/>
    <mergeCell ref="E1:L1"/>
    <mergeCell ref="M1:O1"/>
    <mergeCell ref="P1:T1"/>
  </mergeCell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5573-591D-48CD-932A-933E6574DF55}">
  <sheetPr>
    <tabColor rgb="FFC00000"/>
  </sheetPr>
  <dimension ref="A1:F11"/>
  <sheetViews>
    <sheetView topLeftCell="A5" zoomScale="50" zoomScaleNormal="50" workbookViewId="0">
      <selection activeCell="D8" sqref="D8"/>
    </sheetView>
  </sheetViews>
  <sheetFormatPr defaultColWidth="0" defaultRowHeight="15" zeroHeight="1" x14ac:dyDescent="0.25"/>
  <cols>
    <col min="1" max="1" width="64.5703125" style="8" customWidth="1"/>
    <col min="2" max="2" width="64.5703125" customWidth="1"/>
    <col min="3" max="3" width="64.5703125" style="9" customWidth="1"/>
    <col min="4" max="5" width="64.5703125" customWidth="1"/>
    <col min="6" max="6" width="0" hidden="1" customWidth="1"/>
    <col min="7" max="16384" width="8.85546875" hidden="1"/>
  </cols>
  <sheetData>
    <row r="1" spans="1:6" ht="35.1" customHeight="1" x14ac:dyDescent="0.25">
      <c r="A1" s="305" t="s">
        <v>468</v>
      </c>
      <c r="B1" s="305"/>
      <c r="C1" s="305"/>
      <c r="D1" s="305"/>
      <c r="E1" s="305"/>
      <c r="F1" s="38"/>
    </row>
    <row r="2" spans="1:6" ht="18.75" x14ac:dyDescent="0.25">
      <c r="A2" s="1"/>
      <c r="B2" s="2"/>
      <c r="C2" s="3"/>
      <c r="D2" s="2"/>
      <c r="E2" s="4"/>
    </row>
    <row r="3" spans="1:6" s="10" customFormat="1" ht="75" x14ac:dyDescent="0.3">
      <c r="A3" s="15" t="s">
        <v>384</v>
      </c>
      <c r="B3" s="16" t="s">
        <v>385</v>
      </c>
      <c r="C3" s="17" t="s">
        <v>386</v>
      </c>
      <c r="D3" s="17" t="s">
        <v>387</v>
      </c>
      <c r="E3" s="17" t="s">
        <v>388</v>
      </c>
    </row>
    <row r="4" spans="1:6" s="10" customFormat="1" ht="150" x14ac:dyDescent="0.3">
      <c r="A4" s="192" t="s">
        <v>103</v>
      </c>
      <c r="B4" s="36" t="s">
        <v>116</v>
      </c>
      <c r="C4" s="214" t="s">
        <v>509</v>
      </c>
      <c r="D4" s="36" t="s">
        <v>117</v>
      </c>
      <c r="E4" s="49">
        <v>20500</v>
      </c>
    </row>
    <row r="5" spans="1:6" s="10" customFormat="1" ht="112.5" x14ac:dyDescent="0.3">
      <c r="A5" s="192" t="s">
        <v>103</v>
      </c>
      <c r="B5" s="36" t="s">
        <v>627</v>
      </c>
      <c r="C5" s="193" t="s">
        <v>710</v>
      </c>
      <c r="D5" s="36" t="s">
        <v>628</v>
      </c>
      <c r="E5" s="49">
        <v>247500</v>
      </c>
    </row>
    <row r="6" spans="1:6" s="10" customFormat="1" ht="131.25" x14ac:dyDescent="0.3">
      <c r="A6" s="192" t="s">
        <v>67</v>
      </c>
      <c r="B6" s="36" t="s">
        <v>632</v>
      </c>
      <c r="C6" s="193" t="s">
        <v>629</v>
      </c>
      <c r="D6" s="36" t="s">
        <v>715</v>
      </c>
      <c r="E6" s="49">
        <v>997500</v>
      </c>
    </row>
    <row r="7" spans="1:6" s="10" customFormat="1" ht="150" x14ac:dyDescent="0.3">
      <c r="A7" s="192" t="s">
        <v>67</v>
      </c>
      <c r="B7" s="36" t="s">
        <v>469</v>
      </c>
      <c r="C7" s="193" t="s">
        <v>711</v>
      </c>
      <c r="D7" s="36" t="s">
        <v>125</v>
      </c>
      <c r="E7" s="49">
        <v>65000</v>
      </c>
    </row>
    <row r="8" spans="1:6" s="10" customFormat="1" ht="131.25" x14ac:dyDescent="0.3">
      <c r="A8" s="169" t="s">
        <v>67</v>
      </c>
      <c r="B8" s="36" t="s">
        <v>712</v>
      </c>
      <c r="C8" s="193" t="s">
        <v>713</v>
      </c>
      <c r="D8" s="36" t="s">
        <v>631</v>
      </c>
      <c r="E8" s="49">
        <v>9000</v>
      </c>
    </row>
    <row r="9" spans="1:6" s="10" customFormat="1" ht="225" x14ac:dyDescent="0.3">
      <c r="A9" s="169" t="s">
        <v>68</v>
      </c>
      <c r="B9" s="213" t="s">
        <v>470</v>
      </c>
      <c r="C9" s="196" t="s">
        <v>714</v>
      </c>
      <c r="D9" s="168" t="s">
        <v>130</v>
      </c>
      <c r="E9" s="55">
        <v>700000</v>
      </c>
    </row>
    <row r="10" spans="1:6" s="10" customFormat="1" ht="18.75" x14ac:dyDescent="0.3">
      <c r="C10" s="19"/>
      <c r="E10" s="26">
        <f>SUM(E4:E9)</f>
        <v>2039500</v>
      </c>
    </row>
    <row r="11" spans="1:6" ht="18.75" x14ac:dyDescent="0.3">
      <c r="A11" s="18" t="s">
        <v>393</v>
      </c>
    </row>
  </sheetData>
  <mergeCells count="1">
    <mergeCell ref="A1:E1"/>
  </mergeCells>
  <dataValidations count="3">
    <dataValidation allowBlank="1" showInputMessage="1" showErrorMessage="1" promptTitle="Number/Type of Participants" prompt="Enter the number and type of participants planned to be served._x000a__x000a_Participants might be programs or individuals (such as teachers or children)._x000a_" sqref="C9 C7:D8 E7:E9 C4:E6" xr:uid="{0313B6B9-D170-4349-9B3A-32B60358233D}"/>
    <dataValidation allowBlank="1" showInputMessage="1" showErrorMessage="1" promptTitle="Acttivity Goals&amp;Outcome Measures" prompt="Use numbers to indicate results, in addition to narrative." sqref="D4:E9" xr:uid="{A8672857-4010-4B96-8E9F-10E96AF10B9A}"/>
    <dataValidation allowBlank="1" showInputMessage="1" showErrorMessage="1" promptTitle="Description Planned Activities" prompt="Enter detailed description of the activity or grouping of activities._x000a__x000a_What is the reach and impact of the activity?" sqref="B4:B9" xr:uid="{52BBBBF1-AFB7-45DF-8A94-35CAC44869C6}"/>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55795-773C-46A5-B326-EBED1B2C97C4}">
  <sheetPr>
    <tabColor rgb="FFC00000"/>
  </sheetPr>
  <dimension ref="A1:F6"/>
  <sheetViews>
    <sheetView zoomScale="50" zoomScaleNormal="50" workbookViewId="0">
      <selection activeCell="B5" sqref="B5"/>
    </sheetView>
  </sheetViews>
  <sheetFormatPr defaultColWidth="0" defaultRowHeight="15" zeroHeight="1" x14ac:dyDescent="0.25"/>
  <cols>
    <col min="1" max="1" width="64.42578125" style="8" customWidth="1"/>
    <col min="2" max="2" width="64.42578125" customWidth="1"/>
    <col min="3" max="3" width="64.42578125" style="203" customWidth="1"/>
    <col min="4" max="5" width="64.42578125" customWidth="1"/>
    <col min="6" max="16384" width="8.7109375" hidden="1"/>
  </cols>
  <sheetData>
    <row r="1" spans="1:6" ht="35.1" customHeight="1" x14ac:dyDescent="0.25">
      <c r="A1" s="305" t="s">
        <v>471</v>
      </c>
      <c r="B1" s="305"/>
      <c r="C1" s="305"/>
      <c r="D1" s="305"/>
      <c r="E1" s="305"/>
      <c r="F1" s="38"/>
    </row>
    <row r="2" spans="1:6" s="10" customFormat="1" ht="18.75" x14ac:dyDescent="0.3">
      <c r="A2" s="11"/>
      <c r="B2" s="12"/>
      <c r="C2" s="13"/>
      <c r="D2" s="12"/>
      <c r="E2" s="14"/>
    </row>
    <row r="3" spans="1:6" s="10" customFormat="1" ht="75" x14ac:dyDescent="0.3">
      <c r="A3" s="15" t="s">
        <v>384</v>
      </c>
      <c r="B3" s="16" t="s">
        <v>385</v>
      </c>
      <c r="C3" s="17" t="s">
        <v>386</v>
      </c>
      <c r="D3" s="17" t="s">
        <v>387</v>
      </c>
      <c r="E3" s="17" t="s">
        <v>388</v>
      </c>
    </row>
    <row r="4" spans="1:6" s="10" customFormat="1" ht="262.5" x14ac:dyDescent="0.3">
      <c r="A4" s="192" t="s">
        <v>67</v>
      </c>
      <c r="B4" s="36" t="s">
        <v>709</v>
      </c>
      <c r="C4" s="28" t="s">
        <v>708</v>
      </c>
      <c r="D4" s="36" t="s">
        <v>633</v>
      </c>
      <c r="E4" s="41">
        <v>215759</v>
      </c>
    </row>
    <row r="5" spans="1:6" s="10" customFormat="1" ht="18.75" x14ac:dyDescent="0.3">
      <c r="C5" s="197"/>
      <c r="E5" s="48">
        <f>E4</f>
        <v>215759</v>
      </c>
    </row>
    <row r="6" spans="1:6" ht="18.75" x14ac:dyDescent="0.3">
      <c r="A6" s="18" t="s">
        <v>393</v>
      </c>
    </row>
  </sheetData>
  <mergeCells count="1">
    <mergeCell ref="A1:E1"/>
  </mergeCells>
  <dataValidations count="3">
    <dataValidation allowBlank="1" showInputMessage="1" showErrorMessage="1" promptTitle="Acttivity Goals&amp;Outcome Measures" prompt="Use numbers to indicate results, in addition to narrative." sqref="E5 D4:E4" xr:uid="{F00CD08A-839C-4507-8B3E-2D1841B2FA34}"/>
    <dataValidation allowBlank="1" showInputMessage="1" showErrorMessage="1" promptTitle="Number/Type of Participants" prompt="Enter the number and type of participants planned to be served._x000a__x000a_Participants might be programs or individuals (such as teachers or children)._x000a_" sqref="C4" xr:uid="{CE036D59-FBE2-4B23-A62E-0257BC3D1C5B}"/>
    <dataValidation allowBlank="1" showInputMessage="1" showErrorMessage="1" promptTitle="Description Planned Activities" prompt="Enter detailed description of the activity or grouping of activities._x000a__x000a_What is the reach and impact of the activity?" sqref="B4" xr:uid="{37270351-72C2-4935-B7F9-93DE59AA5AAC}"/>
  </dataValidations>
  <pageMargins left="0.7" right="0.7" top="0.75" bottom="0.75" header="0.3" footer="0.3"/>
  <ignoredErrors>
    <ignoredError sqref="E5"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2E00-F377-4097-A69D-F897EBB8A989}">
  <sheetPr>
    <tabColor rgb="FFC00000"/>
  </sheetPr>
  <dimension ref="A1:F12"/>
  <sheetViews>
    <sheetView topLeftCell="A3" zoomScale="50" zoomScaleNormal="50" workbookViewId="0">
      <selection activeCell="A4" sqref="A4"/>
    </sheetView>
  </sheetViews>
  <sheetFormatPr defaultColWidth="0" defaultRowHeight="15" zeroHeight="1" x14ac:dyDescent="0.25"/>
  <cols>
    <col min="1" max="1" width="64.5703125" style="8" customWidth="1"/>
    <col min="2" max="2" width="64.5703125" customWidth="1"/>
    <col min="3" max="3" width="64.5703125" style="9" customWidth="1"/>
    <col min="4" max="5" width="64.5703125" customWidth="1"/>
    <col min="6" max="6" width="0" hidden="1" customWidth="1"/>
    <col min="7" max="16384" width="8.85546875" hidden="1"/>
  </cols>
  <sheetData>
    <row r="1" spans="1:6" ht="35.1" customHeight="1" x14ac:dyDescent="0.25">
      <c r="A1" s="305" t="s">
        <v>472</v>
      </c>
      <c r="B1" s="305"/>
      <c r="C1" s="305"/>
      <c r="D1" s="305"/>
      <c r="E1" s="305"/>
      <c r="F1" s="38"/>
    </row>
    <row r="2" spans="1:6" ht="18.75" x14ac:dyDescent="0.25">
      <c r="A2" s="1"/>
      <c r="B2" s="2"/>
      <c r="C2" s="3"/>
      <c r="D2" s="2"/>
      <c r="E2" s="4"/>
    </row>
    <row r="3" spans="1:6" s="10" customFormat="1" ht="75" x14ac:dyDescent="0.3">
      <c r="A3" s="15" t="s">
        <v>384</v>
      </c>
      <c r="B3" s="16" t="s">
        <v>385</v>
      </c>
      <c r="C3" s="17" t="s">
        <v>386</v>
      </c>
      <c r="D3" s="17" t="s">
        <v>387</v>
      </c>
      <c r="E3" s="17" t="s">
        <v>388</v>
      </c>
    </row>
    <row r="4" spans="1:6" s="10" customFormat="1" ht="150" x14ac:dyDescent="0.3">
      <c r="A4" s="199" t="s">
        <v>103</v>
      </c>
      <c r="B4" s="205" t="s">
        <v>707</v>
      </c>
      <c r="C4" s="207" t="s">
        <v>703</v>
      </c>
      <c r="D4" s="200" t="s">
        <v>597</v>
      </c>
      <c r="E4" s="174">
        <v>147500</v>
      </c>
    </row>
    <row r="5" spans="1:6" s="10" customFormat="1" ht="150" x14ac:dyDescent="0.3">
      <c r="A5" s="199" t="s">
        <v>103</v>
      </c>
      <c r="B5" s="205" t="s">
        <v>706</v>
      </c>
      <c r="C5" s="207" t="s">
        <v>702</v>
      </c>
      <c r="D5" s="200" t="s">
        <v>597</v>
      </c>
      <c r="E5" s="174">
        <v>158818</v>
      </c>
    </row>
    <row r="6" spans="1:6" s="10" customFormat="1" ht="225" x14ac:dyDescent="0.3">
      <c r="A6" s="199" t="s">
        <v>67</v>
      </c>
      <c r="B6" s="205" t="s">
        <v>705</v>
      </c>
      <c r="C6" s="212" t="s">
        <v>601</v>
      </c>
      <c r="D6" s="200" t="s">
        <v>602</v>
      </c>
      <c r="E6" s="174">
        <v>30500</v>
      </c>
    </row>
    <row r="7" spans="1:6" s="10" customFormat="1" ht="337.5" x14ac:dyDescent="0.3">
      <c r="A7" s="211" t="s">
        <v>67</v>
      </c>
      <c r="B7" s="205" t="s">
        <v>634</v>
      </c>
      <c r="C7" s="207" t="s">
        <v>391</v>
      </c>
      <c r="D7" s="205" t="s">
        <v>604</v>
      </c>
      <c r="E7" s="174">
        <v>13800</v>
      </c>
    </row>
    <row r="8" spans="1:6" s="10" customFormat="1" ht="168.75" x14ac:dyDescent="0.3">
      <c r="A8" s="199" t="s">
        <v>69</v>
      </c>
      <c r="B8" s="205" t="s">
        <v>704</v>
      </c>
      <c r="C8" s="212" t="s">
        <v>606</v>
      </c>
      <c r="D8" s="200" t="s">
        <v>602</v>
      </c>
      <c r="E8" s="174">
        <v>121250</v>
      </c>
    </row>
    <row r="9" spans="1:6" s="10" customFormat="1" ht="18.75" x14ac:dyDescent="0.3">
      <c r="C9" s="19"/>
      <c r="E9" s="40">
        <f>SUM(E4:E8)</f>
        <v>471868</v>
      </c>
    </row>
    <row r="10" spans="1:6" hidden="1" x14ac:dyDescent="0.25">
      <c r="A10" s="8" t="s">
        <v>473</v>
      </c>
    </row>
    <row r="12" spans="1:6" ht="18.75" x14ac:dyDescent="0.3">
      <c r="A12"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8" xr:uid="{41FA063F-12FA-4359-9418-45178C9B162C}"/>
    <dataValidation allowBlank="1" showInputMessage="1" showErrorMessage="1" promptTitle="Number/Type of Participants" prompt="Enter the number and type of participants planned to be served._x000a__x000a_Participants might be programs or individuals (such as teachers or children)._x000a_" sqref="C4:C8" xr:uid="{63B80FA4-7CAB-4438-8B0A-34CE6C61824C}"/>
    <dataValidation allowBlank="1" showInputMessage="1" showErrorMessage="1" promptTitle="Description Planned Activities" prompt="Enter detailed description of the activity or grouping of activities._x000a__x000a_What is the reach and impact of the activity?" sqref="B4:B8" xr:uid="{AD6C8490-70B8-443C-97F9-8BF9C5D31D41}"/>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59F6-75F5-4E12-B68A-E605F9829DB1}">
  <sheetPr>
    <tabColor rgb="FFC00000"/>
  </sheetPr>
  <dimension ref="A1:F6"/>
  <sheetViews>
    <sheetView zoomScale="50" zoomScaleNormal="50" workbookViewId="0">
      <selection activeCell="C4" sqref="C4"/>
    </sheetView>
  </sheetViews>
  <sheetFormatPr defaultColWidth="64.5703125" defaultRowHeight="15" zeroHeight="1" x14ac:dyDescent="0.25"/>
  <cols>
    <col min="1" max="1" width="64.5703125" style="8"/>
    <col min="3" max="3" width="64.5703125" style="203"/>
  </cols>
  <sheetData>
    <row r="1" spans="1:6" ht="35.1" customHeight="1" x14ac:dyDescent="0.25">
      <c r="A1" s="305" t="s">
        <v>474</v>
      </c>
      <c r="B1" s="305"/>
      <c r="C1" s="305"/>
      <c r="D1" s="305"/>
      <c r="E1" s="305"/>
      <c r="F1" s="38"/>
    </row>
    <row r="2" spans="1:6" ht="18.75" x14ac:dyDescent="0.25">
      <c r="A2" s="1"/>
      <c r="B2" s="2"/>
      <c r="C2" s="3"/>
      <c r="D2" s="2"/>
      <c r="E2" s="4"/>
    </row>
    <row r="3" spans="1:6" s="10" customFormat="1" ht="75" x14ac:dyDescent="0.3">
      <c r="A3" s="15" t="s">
        <v>384</v>
      </c>
      <c r="B3" s="16" t="s">
        <v>385</v>
      </c>
      <c r="C3" s="17" t="s">
        <v>386</v>
      </c>
      <c r="D3" s="17" t="s">
        <v>387</v>
      </c>
      <c r="E3" s="17" t="s">
        <v>388</v>
      </c>
    </row>
    <row r="4" spans="1:6" s="10" customFormat="1" ht="225" x14ac:dyDescent="0.3">
      <c r="A4" s="192" t="s">
        <v>67</v>
      </c>
      <c r="B4" s="210" t="s">
        <v>635</v>
      </c>
      <c r="C4" s="23" t="s">
        <v>701</v>
      </c>
      <c r="D4" s="36" t="s">
        <v>214</v>
      </c>
      <c r="E4" s="41">
        <v>465000</v>
      </c>
    </row>
    <row r="5" spans="1:6" s="10" customFormat="1" ht="18.75" x14ac:dyDescent="0.3">
      <c r="C5" s="197"/>
      <c r="E5" s="26">
        <f>SUM(E4:E4)</f>
        <v>465000</v>
      </c>
    </row>
    <row r="6" spans="1:6" ht="18.75" x14ac:dyDescent="0.3">
      <c r="A6"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4" xr:uid="{840D35D5-BB15-419D-AF02-AD27221EAB15}"/>
    <dataValidation allowBlank="1" showInputMessage="1" showErrorMessage="1" promptTitle="Number/Type of Participants" prompt="Enter the number and type of participants planned to be served._x000a__x000a_Participants might be programs or individuals (such as teachers or children)._x000a_" sqref="C4" xr:uid="{37201FD2-9A4A-421F-9313-CA215C3B431D}"/>
    <dataValidation allowBlank="1" showInputMessage="1" showErrorMessage="1" promptTitle="Description Planned Activities" prompt="Enter detailed description of the activity or grouping of activities._x000a__x000a_What is the reach and impact of the activity?" sqref="B4" xr:uid="{C59396F0-D92B-47F2-94F9-0417FC8F9559}"/>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F5058-17C9-4117-AED0-2884D2920C0E}">
  <sheetPr>
    <tabColor rgb="FFC00000"/>
  </sheetPr>
  <dimension ref="A1:F9"/>
  <sheetViews>
    <sheetView topLeftCell="A2" zoomScale="50" zoomScaleNormal="50" workbookViewId="0">
      <selection activeCell="B8" sqref="B8"/>
    </sheetView>
  </sheetViews>
  <sheetFormatPr defaultColWidth="0" defaultRowHeight="15" zeroHeight="1" x14ac:dyDescent="0.25"/>
  <cols>
    <col min="1" max="1" width="64.42578125" style="8" customWidth="1"/>
    <col min="2" max="2" width="64.42578125" customWidth="1"/>
    <col min="3" max="3" width="64.42578125" style="203" customWidth="1"/>
    <col min="4" max="4" width="64.42578125" customWidth="1"/>
    <col min="5" max="5" width="64.42578125" style="9" customWidth="1"/>
    <col min="6" max="6" width="0" hidden="1" customWidth="1"/>
    <col min="7" max="16384" width="64.5703125" hidden="1"/>
  </cols>
  <sheetData>
    <row r="1" spans="1:6" ht="35.1" customHeight="1" x14ac:dyDescent="0.25">
      <c r="A1" s="305" t="s">
        <v>475</v>
      </c>
      <c r="B1" s="305"/>
      <c r="C1" s="305"/>
      <c r="D1" s="305"/>
      <c r="E1" s="305"/>
      <c r="F1" s="142"/>
    </row>
    <row r="2" spans="1:6" ht="18.75" x14ac:dyDescent="0.25">
      <c r="A2" s="1"/>
      <c r="B2" s="2"/>
      <c r="C2" s="3"/>
      <c r="D2" s="2"/>
      <c r="E2" s="42"/>
    </row>
    <row r="3" spans="1:6" s="10" customFormat="1" ht="75" x14ac:dyDescent="0.3">
      <c r="A3" s="15" t="s">
        <v>384</v>
      </c>
      <c r="B3" s="16" t="s">
        <v>385</v>
      </c>
      <c r="C3" s="17" t="s">
        <v>386</v>
      </c>
      <c r="D3" s="17" t="s">
        <v>387</v>
      </c>
      <c r="E3" s="17" t="s">
        <v>388</v>
      </c>
    </row>
    <row r="4" spans="1:6" s="10" customFormat="1" ht="150" x14ac:dyDescent="0.3">
      <c r="A4" s="169" t="s">
        <v>103</v>
      </c>
      <c r="B4" s="168" t="s">
        <v>476</v>
      </c>
      <c r="C4" s="193" t="s">
        <v>696</v>
      </c>
      <c r="D4" s="168" t="s">
        <v>636</v>
      </c>
      <c r="E4" s="39">
        <v>56298.35</v>
      </c>
    </row>
    <row r="5" spans="1:6" s="10" customFormat="1" ht="150" x14ac:dyDescent="0.3">
      <c r="A5" s="169" t="s">
        <v>69</v>
      </c>
      <c r="B5" s="168" t="s">
        <v>637</v>
      </c>
      <c r="C5" s="193" t="s">
        <v>697</v>
      </c>
      <c r="D5" s="168" t="s">
        <v>638</v>
      </c>
      <c r="E5" s="39">
        <v>170522.91</v>
      </c>
    </row>
    <row r="6" spans="1:6" s="10" customFormat="1" ht="131.25" x14ac:dyDescent="0.3">
      <c r="A6" s="169" t="s">
        <v>69</v>
      </c>
      <c r="B6" s="168" t="s">
        <v>639</v>
      </c>
      <c r="C6" s="193" t="s">
        <v>698</v>
      </c>
      <c r="D6" s="168" t="s">
        <v>640</v>
      </c>
      <c r="E6" s="39">
        <v>87919.74</v>
      </c>
    </row>
    <row r="7" spans="1:6" s="10" customFormat="1" ht="112.5" x14ac:dyDescent="0.3">
      <c r="A7" s="169" t="s">
        <v>67</v>
      </c>
      <c r="B7" s="168" t="s">
        <v>700</v>
      </c>
      <c r="C7" s="193" t="s">
        <v>699</v>
      </c>
      <c r="D7" s="168" t="s">
        <v>477</v>
      </c>
      <c r="E7" s="39">
        <v>410475</v>
      </c>
    </row>
    <row r="8" spans="1:6" s="10" customFormat="1" ht="18.75" x14ac:dyDescent="0.3">
      <c r="C8" s="197"/>
      <c r="E8" s="40">
        <f>SUM(E4:E7)</f>
        <v>725216</v>
      </c>
    </row>
    <row r="9" spans="1:6" ht="18.75" x14ac:dyDescent="0.3">
      <c r="A9"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7" xr:uid="{E7339B07-5A4C-432A-A6A0-930BD5BBD9B8}"/>
    <dataValidation allowBlank="1" showInputMessage="1" showErrorMessage="1" promptTitle="Number/Type of Participants" prompt="Enter the number and type of participants planned to be served._x000a__x000a_Participants might be programs or individuals (such as teachers or children)._x000a_" sqref="C4:C7" xr:uid="{8FF2A10A-B137-4D0F-807B-F87F14A3288B}"/>
    <dataValidation allowBlank="1" showInputMessage="1" showErrorMessage="1" promptTitle="Description Planned Activities" prompt="Enter detailed description of the activity or grouping of activities._x000a__x000a_What is the reach and impact of the activity?" sqref="B4:B7" xr:uid="{5F6C13D0-EBD3-4DEF-B4F8-3D7C3468F8A5}"/>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D691D-45F0-4DDE-85C1-3252B393B606}">
  <sheetPr>
    <tabColor rgb="FFC00000"/>
  </sheetPr>
  <dimension ref="A1:F11"/>
  <sheetViews>
    <sheetView zoomScale="50" zoomScaleNormal="50" workbookViewId="0">
      <selection activeCell="C8" sqref="C8"/>
    </sheetView>
  </sheetViews>
  <sheetFormatPr defaultColWidth="64.7109375" defaultRowHeight="15" zeroHeight="1" x14ac:dyDescent="0.25"/>
  <cols>
    <col min="1" max="1" width="64.7109375" style="8"/>
  </cols>
  <sheetData>
    <row r="1" spans="1:6" ht="35.1" customHeight="1" x14ac:dyDescent="0.25">
      <c r="A1" s="305" t="s">
        <v>478</v>
      </c>
      <c r="B1" s="305"/>
      <c r="C1" s="305"/>
      <c r="D1" s="305"/>
      <c r="E1" s="305"/>
      <c r="F1" s="142"/>
    </row>
    <row r="2" spans="1:6" ht="18.75" x14ac:dyDescent="0.25">
      <c r="A2" s="1"/>
      <c r="B2" s="2"/>
      <c r="C2" s="2"/>
      <c r="D2" s="2"/>
      <c r="E2" s="4"/>
    </row>
    <row r="3" spans="1:6" s="10" customFormat="1" ht="75" x14ac:dyDescent="0.3">
      <c r="A3" s="15" t="s">
        <v>384</v>
      </c>
      <c r="B3" s="16" t="s">
        <v>385</v>
      </c>
      <c r="C3" s="17" t="s">
        <v>386</v>
      </c>
      <c r="D3" s="17" t="s">
        <v>387</v>
      </c>
      <c r="E3" s="17" t="s">
        <v>388</v>
      </c>
    </row>
    <row r="4" spans="1:6" s="10" customFormat="1" ht="75" x14ac:dyDescent="0.3">
      <c r="A4" s="169" t="s">
        <v>103</v>
      </c>
      <c r="B4" s="168" t="s">
        <v>641</v>
      </c>
      <c r="C4" s="196" t="s">
        <v>479</v>
      </c>
      <c r="D4" s="168" t="s">
        <v>642</v>
      </c>
      <c r="E4" s="39">
        <v>0</v>
      </c>
    </row>
    <row r="5" spans="1:6" s="10" customFormat="1" ht="112.5" x14ac:dyDescent="0.3">
      <c r="A5" s="169" t="s">
        <v>103</v>
      </c>
      <c r="B5" s="168" t="s">
        <v>643</v>
      </c>
      <c r="C5" s="193" t="s">
        <v>480</v>
      </c>
      <c r="D5" s="168" t="s">
        <v>644</v>
      </c>
      <c r="E5" s="39">
        <v>30000</v>
      </c>
    </row>
    <row r="6" spans="1:6" s="10" customFormat="1" ht="131.25" x14ac:dyDescent="0.3">
      <c r="A6" s="169" t="s">
        <v>67</v>
      </c>
      <c r="B6" s="168" t="s">
        <v>645</v>
      </c>
      <c r="C6" s="196" t="s">
        <v>510</v>
      </c>
      <c r="D6" s="168" t="s">
        <v>642</v>
      </c>
      <c r="E6" s="39">
        <v>150000</v>
      </c>
    </row>
    <row r="7" spans="1:6" s="10" customFormat="1" ht="112.5" x14ac:dyDescent="0.3">
      <c r="A7" s="169" t="s">
        <v>67</v>
      </c>
      <c r="B7" s="168" t="s">
        <v>646</v>
      </c>
      <c r="C7" s="193" t="s">
        <v>481</v>
      </c>
      <c r="D7" s="168" t="s">
        <v>482</v>
      </c>
      <c r="E7" s="39">
        <v>106000</v>
      </c>
    </row>
    <row r="8" spans="1:6" s="10" customFormat="1" ht="112.5" x14ac:dyDescent="0.3">
      <c r="A8" s="168" t="s">
        <v>68</v>
      </c>
      <c r="B8" s="168" t="s">
        <v>693</v>
      </c>
      <c r="C8" s="193" t="s">
        <v>694</v>
      </c>
      <c r="D8" s="168" t="s">
        <v>647</v>
      </c>
      <c r="E8" s="39">
        <v>74000</v>
      </c>
    </row>
    <row r="9" spans="1:6" s="10" customFormat="1" ht="112.5" x14ac:dyDescent="0.3">
      <c r="A9" s="169" t="s">
        <v>67</v>
      </c>
      <c r="B9" s="168" t="s">
        <v>648</v>
      </c>
      <c r="C9" s="193" t="s">
        <v>695</v>
      </c>
      <c r="D9" s="168" t="s">
        <v>108</v>
      </c>
      <c r="E9" s="39">
        <v>100000</v>
      </c>
    </row>
    <row r="10" spans="1:6" s="10" customFormat="1" ht="18.75" x14ac:dyDescent="0.3">
      <c r="E10" s="26">
        <f>SUM(E4:E9)</f>
        <v>460000</v>
      </c>
    </row>
    <row r="11" spans="1:6" ht="18.75" x14ac:dyDescent="0.3">
      <c r="A11"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9" xr:uid="{095C9433-519D-4E5A-8000-877801E104B0}"/>
    <dataValidation allowBlank="1" showInputMessage="1" showErrorMessage="1" promptTitle="Number/Type of Participants" prompt="Enter the number and type of participants planned to be served._x000a__x000a_Participants might be programs or individuals (such as teachers or children)._x000a_" sqref="C4:C9" xr:uid="{6974539A-FCD1-4A23-AA89-6E9D5873E267}"/>
    <dataValidation allowBlank="1" showInputMessage="1" showErrorMessage="1" promptTitle="Description Planned Activities" prompt="Enter detailed description of the activity or grouping of activities._x000a__x000a_What is the reach and impact of the activity?" sqref="B4:B9" xr:uid="{13C49723-96C1-4A2F-A1BA-17BBAB7529F7}"/>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AC664-C32D-459B-BBE3-B510D43D4494}">
  <sheetPr>
    <tabColor rgb="FFC00000"/>
  </sheetPr>
  <dimension ref="A1:F13"/>
  <sheetViews>
    <sheetView topLeftCell="A4" zoomScale="50" zoomScaleNormal="50" workbookViewId="0">
      <selection activeCell="B7" sqref="B7"/>
    </sheetView>
  </sheetViews>
  <sheetFormatPr defaultColWidth="0" defaultRowHeight="15" zeroHeight="1" x14ac:dyDescent="0.25"/>
  <cols>
    <col min="1" max="1" width="64.42578125" style="8" customWidth="1"/>
    <col min="2" max="2" width="64.42578125" customWidth="1"/>
    <col min="3" max="3" width="64.42578125" style="203" customWidth="1"/>
    <col min="4" max="5" width="64.42578125" customWidth="1"/>
    <col min="6" max="6" width="56.5703125" customWidth="1"/>
    <col min="7" max="16384" width="8.85546875" hidden="1"/>
  </cols>
  <sheetData>
    <row r="1" spans="1:6" ht="35.1" customHeight="1" x14ac:dyDescent="0.25">
      <c r="A1" s="305" t="s">
        <v>483</v>
      </c>
      <c r="B1" s="305"/>
      <c r="C1" s="305"/>
      <c r="D1" s="305"/>
      <c r="E1" s="305"/>
      <c r="F1" s="142"/>
    </row>
    <row r="2" spans="1:6" ht="18.75" x14ac:dyDescent="0.25">
      <c r="A2" s="1"/>
      <c r="B2" s="2"/>
      <c r="C2" s="3"/>
      <c r="D2" s="2"/>
      <c r="E2" s="4"/>
    </row>
    <row r="3" spans="1:6" s="10" customFormat="1" ht="75" x14ac:dyDescent="0.3">
      <c r="A3" s="15" t="s">
        <v>384</v>
      </c>
      <c r="B3" s="16" t="s">
        <v>385</v>
      </c>
      <c r="C3" s="17" t="s">
        <v>386</v>
      </c>
      <c r="D3" s="17" t="s">
        <v>387</v>
      </c>
      <c r="E3" s="17" t="s">
        <v>388</v>
      </c>
    </row>
    <row r="4" spans="1:6" s="10" customFormat="1" ht="250.5" customHeight="1" x14ac:dyDescent="0.3">
      <c r="A4" s="199" t="s">
        <v>103</v>
      </c>
      <c r="B4" s="200" t="s">
        <v>687</v>
      </c>
      <c r="C4" s="206" t="s">
        <v>685</v>
      </c>
      <c r="D4" s="200" t="s">
        <v>688</v>
      </c>
      <c r="E4" s="55">
        <v>2978.32</v>
      </c>
    </row>
    <row r="5" spans="1:6" s="10" customFormat="1" ht="300" x14ac:dyDescent="0.3">
      <c r="A5" s="199" t="s">
        <v>67</v>
      </c>
      <c r="B5" s="205" t="s">
        <v>689</v>
      </c>
      <c r="C5" s="207" t="s">
        <v>650</v>
      </c>
      <c r="D5" s="205" t="s">
        <v>690</v>
      </c>
      <c r="E5" s="56">
        <v>315000</v>
      </c>
    </row>
    <row r="6" spans="1:6" s="10" customFormat="1" ht="243.75" x14ac:dyDescent="0.3">
      <c r="A6" s="199" t="s">
        <v>68</v>
      </c>
      <c r="B6" s="200" t="s">
        <v>692</v>
      </c>
      <c r="C6" s="206" t="s">
        <v>651</v>
      </c>
      <c r="D6" s="200" t="s">
        <v>691</v>
      </c>
      <c r="E6" s="56">
        <v>12000</v>
      </c>
    </row>
    <row r="7" spans="1:6" s="10" customFormat="1" ht="225" x14ac:dyDescent="0.3">
      <c r="A7" s="199" t="s">
        <v>69</v>
      </c>
      <c r="B7" s="200" t="s">
        <v>511</v>
      </c>
      <c r="C7" s="206" t="s">
        <v>686</v>
      </c>
      <c r="D7" s="200" t="s">
        <v>652</v>
      </c>
      <c r="E7" s="56">
        <v>155978.67000000001</v>
      </c>
    </row>
    <row r="8" spans="1:6" s="10" customFormat="1" ht="18.75" x14ac:dyDescent="0.3">
      <c r="C8" s="197"/>
      <c r="E8" s="26">
        <f>SUM(E4:E7)</f>
        <v>485956.99</v>
      </c>
    </row>
    <row r="9" spans="1:6" s="10" customFormat="1" ht="18.75" hidden="1" x14ac:dyDescent="0.3">
      <c r="A9" s="20"/>
      <c r="B9" s="21"/>
      <c r="C9" s="208"/>
      <c r="D9" s="29"/>
      <c r="E9" s="44"/>
      <c r="F9" s="21"/>
    </row>
    <row r="10" spans="1:6" s="10" customFormat="1" ht="18.75" hidden="1" x14ac:dyDescent="0.3">
      <c r="A10" s="20"/>
      <c r="B10" s="21"/>
      <c r="C10" s="28"/>
      <c r="D10" s="21"/>
      <c r="E10" s="44"/>
      <c r="F10" s="21"/>
    </row>
    <row r="11" spans="1:6" s="10" customFormat="1" ht="18.75" hidden="1" x14ac:dyDescent="0.3">
      <c r="A11" s="18"/>
      <c r="B11" s="45"/>
      <c r="C11" s="209"/>
      <c r="D11" s="46"/>
      <c r="E11" s="43"/>
      <c r="F11" s="45"/>
    </row>
    <row r="12" spans="1:6" hidden="1" x14ac:dyDescent="0.25">
      <c r="A12"/>
    </row>
    <row r="13" spans="1:6" ht="18.75" x14ac:dyDescent="0.3">
      <c r="A13" s="18" t="s">
        <v>393</v>
      </c>
    </row>
  </sheetData>
  <mergeCells count="1">
    <mergeCell ref="A1:E1"/>
  </mergeCells>
  <dataValidations count="8">
    <dataValidation allowBlank="1" showInputMessage="1" showErrorMessage="1" promptTitle="Description Planned Activities" prompt="Enter detailed description of the activity or grouping of activities._x000a__x000a_What is the reach and impact of the activity?" sqref="B9 B4:B5 B6:B7" xr:uid="{6822541C-1C38-4F7B-B88F-44C6FCEF186E}"/>
    <dataValidation allowBlank="1" showInputMessage="1" showErrorMessage="1" promptTitle="Goals &amp; Outcomes Met" prompt="Indicate yes or no if the original goal and/or outcome was met._x000a__x000a_If not, indicate why" sqref="F9:F10" xr:uid="{4DB6EAA3-AAA2-4951-BAC6-425C8FBF2C83}"/>
    <dataValidation allowBlank="1" showInputMessage="1" showErrorMessage="1" promptTitle="Expenditures" prompt="Enter the amount expended on this activity" sqref="E9:E10" xr:uid="{89E7A770-549A-43E8-B824-D70A7C8D55FA}"/>
    <dataValidation allowBlank="1" showInputMessage="1" showErrorMessage="1" promptTitle="Number/Type of Participants" prompt="Enter the number and type of participants that were served._x000a__x000a_Participants might be programs or individuals (such as teachers or children)._x000a_" sqref="C9:C10" xr:uid="{74B5A76F-72D3-4E0D-B264-DC4DE1C2234C}"/>
    <dataValidation allowBlank="1" showInputMessage="1" showErrorMessage="1" promptTitle="Acttivity Goals&amp;Outcome Measures" prompt="Use numbers to indicate results, in addition to narrative." sqref="D9 D4:E5 D6:E7" xr:uid="{996B78F6-59DC-4C77-B0B2-D4E4DEA14CF8}"/>
    <dataValidation allowBlank="1" showInputMessage="1" showErrorMessage="1" promptTitle="Description Planned Activities" prompt="Enter detailed description of the activity or grouping of activities that were executed._x000a__x000a_What is the reach and impact of the activity?" sqref="B9:B10" xr:uid="{06B838C0-9F70-4019-AFA7-FD1278E946DF}"/>
    <dataValidation allowBlank="1" showInputMessage="1" showErrorMessage="1" promptTitle="Activity Goals and Outcomes" prompt="Describe what were the activities goals and/or measurable outcomes" sqref="D9:D10" xr:uid="{46700E1A-8ABB-4428-B1A9-4FC18FB462BB}"/>
    <dataValidation allowBlank="1" showInputMessage="1" showErrorMessage="1" promptTitle="Number/Type of Participants" prompt="Enter the number and type of participants planned to be served._x000a__x000a_Participants might be programs or individuals (such as teachers or children)._x000a_" sqref="C4:C5 C6:C7" xr:uid="{9A984CD6-3D85-48D9-A947-9EF7C7A3276E}"/>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9819F-168E-485C-AB65-E13E90CC18CC}">
  <sheetPr>
    <tabColor rgb="FFC00000"/>
  </sheetPr>
  <dimension ref="A1:F12"/>
  <sheetViews>
    <sheetView topLeftCell="A4" zoomScale="50" zoomScaleNormal="50" workbookViewId="0">
      <selection activeCell="B5" sqref="B5"/>
    </sheetView>
  </sheetViews>
  <sheetFormatPr defaultColWidth="0" defaultRowHeight="15" zeroHeight="1" x14ac:dyDescent="0.25"/>
  <cols>
    <col min="1" max="1" width="64.42578125" style="8" customWidth="1"/>
    <col min="2" max="2" width="64.42578125" customWidth="1"/>
    <col min="3" max="3" width="64.42578125" style="203" customWidth="1"/>
    <col min="4" max="6" width="64.42578125" customWidth="1"/>
    <col min="7" max="16384" width="8.85546875" hidden="1"/>
  </cols>
  <sheetData>
    <row r="1" spans="1:6" ht="35.1" customHeight="1" x14ac:dyDescent="0.25">
      <c r="A1" s="305" t="s">
        <v>484</v>
      </c>
      <c r="B1" s="305"/>
      <c r="C1" s="305"/>
      <c r="D1" s="305"/>
      <c r="E1" s="305"/>
      <c r="F1" s="142"/>
    </row>
    <row r="2" spans="1:6" ht="18.75" x14ac:dyDescent="0.25">
      <c r="A2" s="1"/>
      <c r="B2" s="2"/>
      <c r="C2" s="3"/>
      <c r="D2" s="4"/>
      <c r="E2" s="57"/>
    </row>
    <row r="3" spans="1:6" ht="63" x14ac:dyDescent="0.25">
      <c r="A3" s="5" t="s">
        <v>485</v>
      </c>
      <c r="B3" s="6" t="s">
        <v>385</v>
      </c>
      <c r="C3" s="7" t="s">
        <v>96</v>
      </c>
      <c r="D3" s="7" t="s">
        <v>486</v>
      </c>
      <c r="E3" s="58" t="s">
        <v>405</v>
      </c>
    </row>
    <row r="4" spans="1:6" s="64" customFormat="1" ht="108" customHeight="1" x14ac:dyDescent="0.3">
      <c r="A4" s="199" t="s">
        <v>103</v>
      </c>
      <c r="B4" s="200" t="s">
        <v>683</v>
      </c>
      <c r="C4" s="201" t="s">
        <v>487</v>
      </c>
      <c r="D4" s="200" t="s">
        <v>684</v>
      </c>
      <c r="E4" s="63">
        <v>0</v>
      </c>
    </row>
    <row r="5" spans="1:6" s="64" customFormat="1" ht="225" x14ac:dyDescent="0.3">
      <c r="A5" s="199" t="s">
        <v>67</v>
      </c>
      <c r="B5" s="200" t="s">
        <v>653</v>
      </c>
      <c r="C5" s="201" t="s">
        <v>654</v>
      </c>
      <c r="D5" s="200" t="s">
        <v>655</v>
      </c>
      <c r="E5" s="63">
        <v>38000</v>
      </c>
    </row>
    <row r="6" spans="1:6" s="64" customFormat="1" ht="191.25" customHeight="1" x14ac:dyDescent="0.3">
      <c r="A6" s="199" t="s">
        <v>67</v>
      </c>
      <c r="B6" s="204" t="s">
        <v>656</v>
      </c>
      <c r="C6" s="201" t="s">
        <v>488</v>
      </c>
      <c r="D6" s="200" t="s">
        <v>489</v>
      </c>
      <c r="E6" s="63">
        <v>65000</v>
      </c>
    </row>
    <row r="7" spans="1:6" s="64" customFormat="1" ht="300" x14ac:dyDescent="0.3">
      <c r="A7" s="199" t="s">
        <v>67</v>
      </c>
      <c r="B7" s="65" t="s">
        <v>657</v>
      </c>
      <c r="C7" s="201" t="s">
        <v>658</v>
      </c>
      <c r="D7" s="200" t="s">
        <v>659</v>
      </c>
      <c r="E7" s="63">
        <v>44047</v>
      </c>
    </row>
    <row r="8" spans="1:6" s="64" customFormat="1" ht="224.25" customHeight="1" x14ac:dyDescent="0.3">
      <c r="A8" s="199" t="s">
        <v>68</v>
      </c>
      <c r="B8" s="200" t="s">
        <v>490</v>
      </c>
      <c r="C8" s="201" t="s">
        <v>491</v>
      </c>
      <c r="D8" s="200" t="s">
        <v>492</v>
      </c>
      <c r="E8" s="63">
        <v>15000</v>
      </c>
    </row>
    <row r="9" spans="1:6" s="64" customFormat="1" ht="409.6" customHeight="1" x14ac:dyDescent="0.3">
      <c r="A9" s="199" t="s">
        <v>69</v>
      </c>
      <c r="B9" s="200" t="s">
        <v>493</v>
      </c>
      <c r="C9" s="201" t="s">
        <v>494</v>
      </c>
      <c r="D9" s="200" t="s">
        <v>660</v>
      </c>
      <c r="E9" s="63">
        <v>50000</v>
      </c>
    </row>
    <row r="10" spans="1:6" s="64" customFormat="1" ht="409.5" x14ac:dyDescent="0.3">
      <c r="A10" s="199" t="s">
        <v>69</v>
      </c>
      <c r="B10" s="200" t="s">
        <v>661</v>
      </c>
      <c r="C10" s="201" t="s">
        <v>495</v>
      </c>
      <c r="D10" s="200" t="s">
        <v>662</v>
      </c>
      <c r="E10" s="63">
        <v>200000</v>
      </c>
    </row>
    <row r="11" spans="1:6" ht="18.75" x14ac:dyDescent="0.25">
      <c r="A11" s="59"/>
      <c r="B11" s="60"/>
      <c r="C11" s="202"/>
      <c r="D11" s="61"/>
      <c r="E11" s="62">
        <f>SUM(E4:E10)</f>
        <v>412047</v>
      </c>
    </row>
    <row r="12" spans="1:6" x14ac:dyDescent="0.25">
      <c r="A12" s="8" t="s">
        <v>393</v>
      </c>
    </row>
  </sheetData>
  <mergeCells count="1">
    <mergeCell ref="A1:E1"/>
  </mergeCells>
  <dataValidations count="3">
    <dataValidation allowBlank="1" showInputMessage="1" showErrorMessage="1" promptTitle="Acttivity Goals&amp;Outcome Measures" prompt="Use numbers to indicate results, in addition to narrative." sqref="D4:E11" xr:uid="{073C971E-AA09-4A27-9214-F5CBC12D1CF2}"/>
    <dataValidation allowBlank="1" showInputMessage="1" showErrorMessage="1" promptTitle="Description Planned Activities" prompt="Enter detailed description of the activity or grouping of activities._x000a__x000a_What is the reach and impact of the activity?" sqref="B4:B10" xr:uid="{13279BB4-D12C-4FD7-978C-E90FD6BA1F9C}"/>
    <dataValidation allowBlank="1" showInputMessage="1" showErrorMessage="1" promptTitle="Number/Type of Participants" prompt="Enter the number and type of participants planned to be served._x000a__x000a_Participants might be programs or individuals (such as teachers or children)._x000a_" sqref="B8 C4:E11" xr:uid="{00D86AA2-0C5B-497E-8F9E-F10092C504E5}"/>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8BF8-DD26-4F5F-86F6-45104EB05485}">
  <sheetPr>
    <tabColor rgb="FFC00000"/>
  </sheetPr>
  <dimension ref="A1:F8"/>
  <sheetViews>
    <sheetView zoomScale="50" zoomScaleNormal="50" workbookViewId="0">
      <selection activeCell="C5" sqref="C5"/>
    </sheetView>
  </sheetViews>
  <sheetFormatPr defaultColWidth="0" defaultRowHeight="18.75" zeroHeight="1" x14ac:dyDescent="0.3"/>
  <cols>
    <col min="1" max="1" width="64.5703125" style="18" customWidth="1"/>
    <col min="2" max="5" width="64.5703125" style="10" customWidth="1"/>
    <col min="6" max="6" width="0" style="10" hidden="1" customWidth="1"/>
    <col min="7" max="16384" width="8.85546875" style="10" hidden="1"/>
  </cols>
  <sheetData>
    <row r="1" spans="1:6" customFormat="1" ht="35.1" customHeight="1" x14ac:dyDescent="0.25">
      <c r="A1" s="305" t="s">
        <v>496</v>
      </c>
      <c r="B1" s="305"/>
      <c r="C1" s="305"/>
      <c r="D1" s="305"/>
      <c r="E1" s="305"/>
      <c r="F1" s="142"/>
    </row>
    <row r="2" spans="1:6" customFormat="1" x14ac:dyDescent="0.25">
      <c r="A2" s="1"/>
      <c r="B2" s="2"/>
      <c r="C2" s="2"/>
      <c r="D2" s="2"/>
      <c r="E2" s="4"/>
    </row>
    <row r="3" spans="1:6" ht="75" x14ac:dyDescent="0.3">
      <c r="A3" s="15" t="s">
        <v>384</v>
      </c>
      <c r="B3" s="16" t="s">
        <v>385</v>
      </c>
      <c r="C3" s="17" t="s">
        <v>386</v>
      </c>
      <c r="D3" s="17" t="s">
        <v>387</v>
      </c>
      <c r="E3" s="17" t="s">
        <v>388</v>
      </c>
    </row>
    <row r="4" spans="1:6" ht="75" x14ac:dyDescent="0.3">
      <c r="A4" s="169" t="s">
        <v>67</v>
      </c>
      <c r="B4" s="36" t="s">
        <v>663</v>
      </c>
      <c r="C4" s="36" t="s">
        <v>664</v>
      </c>
      <c r="D4" s="36" t="s">
        <v>133</v>
      </c>
      <c r="E4" s="66">
        <v>2000000</v>
      </c>
    </row>
    <row r="5" spans="1:6" ht="56.25" x14ac:dyDescent="0.3">
      <c r="A5" s="192" t="s">
        <v>68</v>
      </c>
      <c r="B5" s="168" t="s">
        <v>135</v>
      </c>
      <c r="C5" s="36" t="s">
        <v>497</v>
      </c>
      <c r="D5" s="36" t="s">
        <v>136</v>
      </c>
      <c r="E5" s="66">
        <v>24000</v>
      </c>
    </row>
    <row r="6" spans="1:6" ht="56.25" x14ac:dyDescent="0.3">
      <c r="A6" s="192" t="s">
        <v>70</v>
      </c>
      <c r="B6" s="36" t="s">
        <v>138</v>
      </c>
      <c r="C6" s="198" t="s">
        <v>665</v>
      </c>
      <c r="D6" s="36" t="s">
        <v>139</v>
      </c>
      <c r="E6" s="66">
        <v>20000</v>
      </c>
    </row>
    <row r="7" spans="1:6" x14ac:dyDescent="0.3">
      <c r="A7" s="10"/>
      <c r="E7" s="26">
        <f>SUM(E4:E6)</f>
        <v>2044000</v>
      </c>
    </row>
    <row r="8" spans="1:6" x14ac:dyDescent="0.3">
      <c r="A8"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6" xr:uid="{71B8EA9D-8EFB-4080-AFC0-1BB152A3DA05}"/>
    <dataValidation allowBlank="1" showInputMessage="1" showErrorMessage="1" promptTitle="Number/Type of Participants" prompt="Enter the number and type of participants planned to be served._x000a__x000a_Participants might be programs or individuals (such as teachers or children)._x000a_" sqref="C4:C6" xr:uid="{AD142DBE-8F60-446F-B5CC-BA8F59B2A2FC}"/>
    <dataValidation allowBlank="1" showInputMessage="1" showErrorMessage="1" promptTitle="Description Planned Activities" prompt="Enter detailed description of the activity or grouping of activities._x000a__x000a_What is the reach and impact of the activity?" sqref="B4:B6" xr:uid="{16C7EFF5-7C92-4E3A-891A-B4DBB44EA30B}"/>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E88E-0B9D-486B-93B0-3B7E09EA22B9}">
  <sheetPr>
    <tabColor rgb="FFC00000"/>
  </sheetPr>
  <dimension ref="A1:E15"/>
  <sheetViews>
    <sheetView zoomScale="50" zoomScaleNormal="50" workbookViewId="0">
      <selection activeCell="B7" sqref="B7"/>
    </sheetView>
  </sheetViews>
  <sheetFormatPr defaultColWidth="64.5703125" defaultRowHeight="18.75" zeroHeight="1" x14ac:dyDescent="0.3"/>
  <cols>
    <col min="1" max="1" width="64.5703125" style="18"/>
    <col min="2" max="2" width="64.5703125" style="10"/>
    <col min="3" max="3" width="64.5703125" style="197"/>
    <col min="4" max="5" width="64.5703125" style="10"/>
  </cols>
  <sheetData>
    <row r="1" spans="1:5" ht="35.1" customHeight="1" x14ac:dyDescent="0.25">
      <c r="A1" s="305" t="s">
        <v>498</v>
      </c>
      <c r="B1" s="305"/>
      <c r="C1" s="305"/>
      <c r="D1" s="305"/>
      <c r="E1" s="305"/>
    </row>
    <row r="2" spans="1:5" x14ac:dyDescent="0.25">
      <c r="A2" s="1"/>
      <c r="B2" s="2"/>
      <c r="C2" s="3"/>
      <c r="D2" s="2"/>
      <c r="E2" s="4"/>
    </row>
    <row r="3" spans="1:5" ht="63" x14ac:dyDescent="0.25">
      <c r="A3" s="5" t="s">
        <v>384</v>
      </c>
      <c r="B3" s="6" t="s">
        <v>385</v>
      </c>
      <c r="C3" s="7" t="s">
        <v>403</v>
      </c>
      <c r="D3" s="7" t="s">
        <v>404</v>
      </c>
      <c r="E3" s="7" t="s">
        <v>388</v>
      </c>
    </row>
    <row r="4" spans="1:5" ht="281.25" x14ac:dyDescent="0.25">
      <c r="A4" s="194" t="s">
        <v>103</v>
      </c>
      <c r="B4" s="194" t="s">
        <v>666</v>
      </c>
      <c r="C4" s="193" t="s">
        <v>499</v>
      </c>
      <c r="D4" s="194" t="s">
        <v>667</v>
      </c>
      <c r="E4" s="39">
        <v>35600</v>
      </c>
    </row>
    <row r="5" spans="1:5" ht="75" x14ac:dyDescent="0.25">
      <c r="A5" s="194" t="s">
        <v>103</v>
      </c>
      <c r="B5" s="194" t="s">
        <v>668</v>
      </c>
      <c r="C5" s="193" t="s">
        <v>500</v>
      </c>
      <c r="D5" s="194" t="s">
        <v>669</v>
      </c>
      <c r="E5" s="175">
        <v>1500</v>
      </c>
    </row>
    <row r="6" spans="1:5" s="47" customFormat="1" ht="131.25" x14ac:dyDescent="0.25">
      <c r="A6" s="194" t="s">
        <v>103</v>
      </c>
      <c r="B6" s="194" t="s">
        <v>682</v>
      </c>
      <c r="C6" s="196" t="s">
        <v>501</v>
      </c>
      <c r="D6" s="194" t="s">
        <v>347</v>
      </c>
      <c r="E6" s="49">
        <v>5000</v>
      </c>
    </row>
    <row r="7" spans="1:5" ht="93.75" x14ac:dyDescent="0.25">
      <c r="A7" s="194" t="s">
        <v>67</v>
      </c>
      <c r="B7" s="194" t="s">
        <v>670</v>
      </c>
      <c r="C7" s="193" t="s">
        <v>671</v>
      </c>
      <c r="D7" s="194" t="s">
        <v>502</v>
      </c>
      <c r="E7" s="39">
        <v>37500</v>
      </c>
    </row>
    <row r="8" spans="1:5" ht="150" x14ac:dyDescent="0.25">
      <c r="A8" s="194" t="s">
        <v>67</v>
      </c>
      <c r="B8" s="194" t="s">
        <v>672</v>
      </c>
      <c r="C8" s="193" t="s">
        <v>673</v>
      </c>
      <c r="D8" s="194" t="s">
        <v>336</v>
      </c>
      <c r="E8" s="39">
        <v>54529</v>
      </c>
    </row>
    <row r="9" spans="1:5" ht="56.25" x14ac:dyDescent="0.25">
      <c r="A9" s="194" t="s">
        <v>68</v>
      </c>
      <c r="B9" s="194" t="s">
        <v>503</v>
      </c>
      <c r="C9" s="193" t="s">
        <v>504</v>
      </c>
      <c r="D9" s="194" t="s">
        <v>340</v>
      </c>
      <c r="E9" s="175">
        <v>6000</v>
      </c>
    </row>
    <row r="10" spans="1:5" ht="56.25" x14ac:dyDescent="0.25">
      <c r="A10" s="194" t="s">
        <v>68</v>
      </c>
      <c r="B10" s="194" t="s">
        <v>505</v>
      </c>
      <c r="C10" s="193" t="s">
        <v>504</v>
      </c>
      <c r="D10" s="194" t="s">
        <v>340</v>
      </c>
      <c r="E10" s="175">
        <v>1500</v>
      </c>
    </row>
    <row r="11" spans="1:5" ht="131.25" x14ac:dyDescent="0.25">
      <c r="A11" s="194" t="s">
        <v>69</v>
      </c>
      <c r="B11" s="194" t="s">
        <v>674</v>
      </c>
      <c r="C11" s="193" t="s">
        <v>673</v>
      </c>
      <c r="D11" s="194" t="s">
        <v>336</v>
      </c>
      <c r="E11" s="175">
        <v>23000</v>
      </c>
    </row>
    <row r="12" spans="1:5" ht="93.75" x14ac:dyDescent="0.25">
      <c r="A12" s="194" t="s">
        <v>69</v>
      </c>
      <c r="B12" s="194" t="s">
        <v>675</v>
      </c>
      <c r="C12" s="193" t="s">
        <v>506</v>
      </c>
      <c r="D12" s="194" t="s">
        <v>347</v>
      </c>
      <c r="E12" s="175">
        <v>15000</v>
      </c>
    </row>
    <row r="13" spans="1:5" ht="56.25" x14ac:dyDescent="0.25">
      <c r="A13" s="195" t="s">
        <v>69</v>
      </c>
      <c r="B13" s="194" t="s">
        <v>676</v>
      </c>
      <c r="C13" s="193" t="s">
        <v>504</v>
      </c>
      <c r="D13" s="194" t="s">
        <v>336</v>
      </c>
      <c r="E13" s="175">
        <v>15000</v>
      </c>
    </row>
    <row r="14" spans="1:5" x14ac:dyDescent="0.3">
      <c r="E14" s="26">
        <f>SUM(E4:E13)</f>
        <v>194629</v>
      </c>
    </row>
    <row r="15" spans="1:5" x14ac:dyDescent="0.3">
      <c r="A15" s="18" t="s">
        <v>393</v>
      </c>
    </row>
  </sheetData>
  <mergeCells count="1">
    <mergeCell ref="A1:E1"/>
  </mergeCells>
  <dataValidations count="4">
    <dataValidation allowBlank="1" showInputMessage="1" showErrorMessage="1" promptTitle="Description Planned Activities" prompt="Enter detailed description of the activity or grouping of activities._x000a__x000a_What is the reach and impact of the activity?" sqref="B4:B13" xr:uid="{973FA1B4-0B97-4F16-853F-B0342A570BB8}"/>
    <dataValidation allowBlank="1" showInputMessage="1" showErrorMessage="1" promptTitle="Acttivity Goals&amp;Outcome Measures" prompt="Use numbers to indicate results, in addition to narrative." sqref="E4:E6 D5:E13" xr:uid="{56D82BD3-CD48-4425-A1E4-53429125F124}"/>
    <dataValidation allowBlank="1" showInputMessage="1" showErrorMessage="1" promptTitle="Activity Goals and Outcomes" prompt="Describe what were the activities goals and/or measurable outcomes" sqref="D4:D8" xr:uid="{2023A646-640F-46A9-8AE8-E15FB92CF740}"/>
    <dataValidation allowBlank="1" showInputMessage="1" showErrorMessage="1" promptTitle="Number/Type of Participants" prompt="Enter the number and type of participants planned to be served._x000a__x000a_Participants might be programs or individuals (such as teachers or children)._x000a_" sqref="D6 C4:C13" xr:uid="{E1082637-84AB-4D04-85C6-3B166469BC2F}"/>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B9DD-7954-4B95-936F-3529580DE613}">
  <sheetPr>
    <tabColor rgb="FFFFFF00"/>
  </sheetPr>
  <dimension ref="A1:K186"/>
  <sheetViews>
    <sheetView zoomScale="60" zoomScaleNormal="60" workbookViewId="0">
      <pane xSplit="3" ySplit="1" topLeftCell="D3" activePane="bottomRight" state="frozen"/>
      <selection pane="topRight" activeCell="D1" sqref="D1"/>
      <selection pane="bottomLeft" activeCell="A2" sqref="A2"/>
      <selection pane="bottomRight" activeCell="E3" sqref="E3"/>
    </sheetView>
  </sheetViews>
  <sheetFormatPr defaultColWidth="8.7109375" defaultRowHeight="15" x14ac:dyDescent="0.25"/>
  <cols>
    <col min="1" max="1" width="15.42578125" style="9" customWidth="1"/>
    <col min="2" max="2" width="11.42578125" style="9" customWidth="1"/>
    <col min="3" max="3" width="18.7109375" style="9" bestFit="1" customWidth="1"/>
    <col min="4" max="4" width="40.7109375" style="139" customWidth="1"/>
    <col min="5" max="5" width="40.7109375" style="113" customWidth="1"/>
    <col min="6" max="6" width="114.28515625" style="139" customWidth="1"/>
    <col min="7" max="7" width="32.5703125" style="9" customWidth="1"/>
    <col min="8" max="8" width="64.5703125" style="141" customWidth="1"/>
    <col min="9" max="9" width="19.7109375" style="113" customWidth="1"/>
    <col min="10" max="10" width="46.7109375" style="139" customWidth="1"/>
    <col min="11" max="11" width="25.5703125" style="9" customWidth="1"/>
    <col min="12" max="12" width="64.5703125" style="113" customWidth="1"/>
    <col min="13" max="16384" width="8.7109375" style="113"/>
  </cols>
  <sheetData>
    <row r="1" spans="1:11" s="106" customFormat="1" ht="30" x14ac:dyDescent="0.25">
      <c r="A1" s="101" t="s">
        <v>91</v>
      </c>
      <c r="B1" s="102" t="s">
        <v>92</v>
      </c>
      <c r="C1" s="102" t="s">
        <v>9</v>
      </c>
      <c r="D1" s="103" t="s">
        <v>93</v>
      </c>
      <c r="E1" s="104" t="s">
        <v>94</v>
      </c>
      <c r="F1" s="104" t="s">
        <v>95</v>
      </c>
      <c r="G1" s="105" t="s">
        <v>96</v>
      </c>
      <c r="H1" s="104" t="s">
        <v>97</v>
      </c>
      <c r="I1" s="102" t="s">
        <v>98</v>
      </c>
      <c r="J1" s="104" t="s">
        <v>99</v>
      </c>
      <c r="K1" s="144" t="s">
        <v>100</v>
      </c>
    </row>
    <row r="2" spans="1:11" ht="206.25" x14ac:dyDescent="0.25">
      <c r="A2" s="107">
        <v>20</v>
      </c>
      <c r="B2" s="107">
        <v>2022</v>
      </c>
      <c r="C2" s="107" t="s">
        <v>32</v>
      </c>
      <c r="D2" s="108" t="s">
        <v>67</v>
      </c>
      <c r="E2" s="109" t="s">
        <v>109</v>
      </c>
      <c r="F2" s="108" t="s">
        <v>907</v>
      </c>
      <c r="G2" s="19">
        <v>1757</v>
      </c>
      <c r="H2" s="108" t="s">
        <v>296</v>
      </c>
      <c r="I2" s="111">
        <v>466450</v>
      </c>
      <c r="J2" s="108" t="s">
        <v>908</v>
      </c>
      <c r="K2" s="112" t="s">
        <v>102</v>
      </c>
    </row>
    <row r="3" spans="1:11" ht="281.25" x14ac:dyDescent="0.25">
      <c r="A3" s="107">
        <v>20</v>
      </c>
      <c r="B3" s="107">
        <v>2022</v>
      </c>
      <c r="C3" s="107" t="s">
        <v>32</v>
      </c>
      <c r="D3" s="108" t="s">
        <v>67</v>
      </c>
      <c r="E3" s="109" t="s">
        <v>104</v>
      </c>
      <c r="F3" s="108" t="s">
        <v>297</v>
      </c>
      <c r="G3" s="19">
        <v>60</v>
      </c>
      <c r="H3" s="108" t="s">
        <v>298</v>
      </c>
      <c r="I3" s="111">
        <v>1516076.69</v>
      </c>
      <c r="J3" s="108" t="s">
        <v>299</v>
      </c>
      <c r="K3" s="112" t="s">
        <v>102</v>
      </c>
    </row>
    <row r="4" spans="1:11" ht="93.75" x14ac:dyDescent="0.25">
      <c r="A4" s="107">
        <v>10</v>
      </c>
      <c r="B4" s="107">
        <v>2022</v>
      </c>
      <c r="C4" s="107" t="s">
        <v>33</v>
      </c>
      <c r="D4" s="108" t="s">
        <v>67</v>
      </c>
      <c r="E4" s="109" t="s">
        <v>123</v>
      </c>
      <c r="F4" s="108" t="s">
        <v>839</v>
      </c>
      <c r="G4" s="19">
        <v>312</v>
      </c>
      <c r="H4" s="108" t="s">
        <v>840</v>
      </c>
      <c r="I4" s="111">
        <v>85000</v>
      </c>
      <c r="J4" s="108" t="s">
        <v>841</v>
      </c>
      <c r="K4" s="112" t="s">
        <v>102</v>
      </c>
    </row>
    <row r="5" spans="1:11" ht="131.25" x14ac:dyDescent="0.25">
      <c r="A5" s="107">
        <v>10</v>
      </c>
      <c r="B5" s="107">
        <v>2022</v>
      </c>
      <c r="C5" s="107" t="s">
        <v>33</v>
      </c>
      <c r="D5" s="108" t="s">
        <v>103</v>
      </c>
      <c r="E5" s="109" t="s">
        <v>771</v>
      </c>
      <c r="F5" s="108" t="s">
        <v>204</v>
      </c>
      <c r="G5" s="19">
        <v>65</v>
      </c>
      <c r="H5" s="108" t="s">
        <v>586</v>
      </c>
      <c r="I5" s="111">
        <v>30000</v>
      </c>
      <c r="J5" s="108" t="s">
        <v>842</v>
      </c>
      <c r="K5" s="112" t="s">
        <v>102</v>
      </c>
    </row>
    <row r="6" spans="1:11" ht="187.5" x14ac:dyDescent="0.25">
      <c r="A6" s="107">
        <v>10</v>
      </c>
      <c r="B6" s="107">
        <v>2022</v>
      </c>
      <c r="C6" s="107" t="s">
        <v>33</v>
      </c>
      <c r="D6" s="108" t="s">
        <v>103</v>
      </c>
      <c r="E6" s="109" t="s">
        <v>771</v>
      </c>
      <c r="F6" s="108" t="s">
        <v>843</v>
      </c>
      <c r="G6" s="19">
        <v>220</v>
      </c>
      <c r="H6" s="108" t="s">
        <v>588</v>
      </c>
      <c r="I6" s="111">
        <v>45000</v>
      </c>
      <c r="J6" s="108" t="s">
        <v>844</v>
      </c>
      <c r="K6" s="112" t="s">
        <v>102</v>
      </c>
    </row>
    <row r="7" spans="1:11" ht="131.25" x14ac:dyDescent="0.25">
      <c r="A7" s="107">
        <v>10</v>
      </c>
      <c r="B7" s="107">
        <v>2022</v>
      </c>
      <c r="C7" s="107" t="s">
        <v>33</v>
      </c>
      <c r="D7" s="108" t="s">
        <v>103</v>
      </c>
      <c r="E7" s="109" t="s">
        <v>771</v>
      </c>
      <c r="F7" s="108" t="s">
        <v>845</v>
      </c>
      <c r="G7" s="19">
        <v>29</v>
      </c>
      <c r="H7" s="108" t="s">
        <v>846</v>
      </c>
      <c r="I7" s="111">
        <v>140115</v>
      </c>
      <c r="J7" s="108" t="s">
        <v>847</v>
      </c>
      <c r="K7" s="112" t="s">
        <v>102</v>
      </c>
    </row>
    <row r="8" spans="1:11" ht="131.25" x14ac:dyDescent="0.25">
      <c r="A8" s="107">
        <v>10</v>
      </c>
      <c r="B8" s="107">
        <v>2022</v>
      </c>
      <c r="C8" s="107" t="s">
        <v>33</v>
      </c>
      <c r="D8" s="108" t="s">
        <v>103</v>
      </c>
      <c r="E8" s="109" t="s">
        <v>771</v>
      </c>
      <c r="F8" s="108" t="s">
        <v>848</v>
      </c>
      <c r="G8" s="19">
        <v>100</v>
      </c>
      <c r="H8" s="108" t="s">
        <v>590</v>
      </c>
      <c r="I8" s="111">
        <v>35000</v>
      </c>
      <c r="J8" s="108" t="s">
        <v>849</v>
      </c>
      <c r="K8" s="112" t="s">
        <v>102</v>
      </c>
    </row>
    <row r="9" spans="1:11" ht="93.75" x14ac:dyDescent="0.25">
      <c r="A9" s="107">
        <v>10</v>
      </c>
      <c r="B9" s="107">
        <v>2022</v>
      </c>
      <c r="C9" s="107" t="s">
        <v>33</v>
      </c>
      <c r="D9" s="108" t="s">
        <v>68</v>
      </c>
      <c r="E9" s="109" t="s">
        <v>107</v>
      </c>
      <c r="F9" s="108" t="s">
        <v>205</v>
      </c>
      <c r="G9" s="19">
        <v>88</v>
      </c>
      <c r="H9" s="108" t="s">
        <v>206</v>
      </c>
      <c r="I9" s="111">
        <v>152326.41</v>
      </c>
      <c r="J9" s="108" t="s">
        <v>850</v>
      </c>
      <c r="K9" s="112" t="s">
        <v>102</v>
      </c>
    </row>
    <row r="10" spans="1:11" ht="131.25" x14ac:dyDescent="0.25">
      <c r="A10" s="107">
        <v>10</v>
      </c>
      <c r="B10" s="107">
        <v>2022</v>
      </c>
      <c r="C10" s="107" t="s">
        <v>33</v>
      </c>
      <c r="D10" s="108" t="s">
        <v>103</v>
      </c>
      <c r="E10" s="109" t="s">
        <v>771</v>
      </c>
      <c r="F10" s="108" t="s">
        <v>207</v>
      </c>
      <c r="G10" s="19">
        <v>4</v>
      </c>
      <c r="H10" s="108" t="s">
        <v>208</v>
      </c>
      <c r="I10" s="111">
        <v>270353</v>
      </c>
      <c r="J10" s="108" t="s">
        <v>209</v>
      </c>
      <c r="K10" s="112" t="s">
        <v>102</v>
      </c>
    </row>
    <row r="11" spans="1:11" ht="131.25" x14ac:dyDescent="0.25">
      <c r="A11" s="107">
        <v>10</v>
      </c>
      <c r="B11" s="107">
        <v>2023</v>
      </c>
      <c r="C11" s="107" t="s">
        <v>33</v>
      </c>
      <c r="D11" s="114" t="s">
        <v>103</v>
      </c>
      <c r="E11" s="109" t="s">
        <v>771</v>
      </c>
      <c r="F11" s="114" t="s">
        <v>210</v>
      </c>
      <c r="G11" s="107">
        <v>3</v>
      </c>
      <c r="H11" s="114" t="s">
        <v>211</v>
      </c>
      <c r="I11" s="118">
        <v>0</v>
      </c>
      <c r="J11" s="114" t="s">
        <v>212</v>
      </c>
      <c r="K11" s="112" t="s">
        <v>102</v>
      </c>
    </row>
    <row r="12" spans="1:11" ht="131.25" x14ac:dyDescent="0.25">
      <c r="A12" s="107">
        <v>10</v>
      </c>
      <c r="B12" s="107">
        <v>2023</v>
      </c>
      <c r="C12" s="107" t="s">
        <v>33</v>
      </c>
      <c r="D12" s="114" t="s">
        <v>103</v>
      </c>
      <c r="E12" s="109" t="s">
        <v>771</v>
      </c>
      <c r="F12" s="114" t="s">
        <v>213</v>
      </c>
      <c r="G12" s="107">
        <v>95</v>
      </c>
      <c r="H12" s="114" t="s">
        <v>590</v>
      </c>
      <c r="I12" s="118">
        <v>305199.65000000002</v>
      </c>
      <c r="J12" s="114" t="s">
        <v>841</v>
      </c>
      <c r="K12" s="112" t="s">
        <v>102</v>
      </c>
    </row>
    <row r="13" spans="1:11" ht="131.25" x14ac:dyDescent="0.25">
      <c r="A13" s="107">
        <v>16</v>
      </c>
      <c r="B13" s="107">
        <v>2022</v>
      </c>
      <c r="C13" s="107" t="s">
        <v>34</v>
      </c>
      <c r="D13" s="108" t="s">
        <v>254</v>
      </c>
      <c r="E13" s="109" t="s">
        <v>771</v>
      </c>
      <c r="F13" s="108" t="s">
        <v>255</v>
      </c>
      <c r="G13" s="19">
        <v>50</v>
      </c>
      <c r="H13" s="108" t="s">
        <v>256</v>
      </c>
      <c r="I13" s="111">
        <v>475</v>
      </c>
      <c r="J13" s="108" t="s">
        <v>257</v>
      </c>
      <c r="K13" s="112" t="s">
        <v>102</v>
      </c>
    </row>
    <row r="14" spans="1:11" ht="93.75" x14ac:dyDescent="0.25">
      <c r="A14" s="107">
        <v>16</v>
      </c>
      <c r="B14" s="107">
        <v>2022</v>
      </c>
      <c r="C14" s="107" t="s">
        <v>34</v>
      </c>
      <c r="D14" s="108" t="s">
        <v>67</v>
      </c>
      <c r="E14" s="109" t="s">
        <v>106</v>
      </c>
      <c r="F14" s="108" t="s">
        <v>866</v>
      </c>
      <c r="G14" s="110">
        <v>25</v>
      </c>
      <c r="H14" s="108" t="s">
        <v>258</v>
      </c>
      <c r="I14" s="111">
        <v>18518</v>
      </c>
      <c r="J14" s="108" t="s">
        <v>259</v>
      </c>
      <c r="K14" s="112" t="s">
        <v>119</v>
      </c>
    </row>
    <row r="15" spans="1:11" ht="93.75" x14ac:dyDescent="0.25">
      <c r="A15" s="107">
        <v>16</v>
      </c>
      <c r="B15" s="107">
        <v>2022</v>
      </c>
      <c r="C15" s="107" t="s">
        <v>34</v>
      </c>
      <c r="D15" s="108" t="s">
        <v>67</v>
      </c>
      <c r="E15" s="109" t="s">
        <v>106</v>
      </c>
      <c r="F15" s="108" t="s">
        <v>867</v>
      </c>
      <c r="G15" s="110">
        <v>27</v>
      </c>
      <c r="H15" s="108" t="s">
        <v>258</v>
      </c>
      <c r="I15" s="111">
        <v>19053.990000000002</v>
      </c>
      <c r="J15" s="108" t="s">
        <v>868</v>
      </c>
      <c r="K15" s="112" t="s">
        <v>119</v>
      </c>
    </row>
    <row r="16" spans="1:11" ht="168.75" x14ac:dyDescent="0.25">
      <c r="A16" s="107">
        <v>16</v>
      </c>
      <c r="B16" s="107">
        <v>2022</v>
      </c>
      <c r="C16" s="107" t="s">
        <v>34</v>
      </c>
      <c r="D16" s="108" t="s">
        <v>260</v>
      </c>
      <c r="E16" s="109" t="s">
        <v>771</v>
      </c>
      <c r="F16" s="108" t="s">
        <v>582</v>
      </c>
      <c r="G16" s="19">
        <v>0</v>
      </c>
      <c r="H16" s="108" t="s">
        <v>869</v>
      </c>
      <c r="I16" s="111">
        <v>0</v>
      </c>
      <c r="J16" s="108" t="s">
        <v>870</v>
      </c>
      <c r="K16" s="112" t="s">
        <v>513</v>
      </c>
    </row>
    <row r="17" spans="1:11" ht="131.25" x14ac:dyDescent="0.25">
      <c r="A17" s="107">
        <v>16</v>
      </c>
      <c r="B17" s="107">
        <v>2022</v>
      </c>
      <c r="C17" s="107" t="s">
        <v>34</v>
      </c>
      <c r="D17" s="108" t="s">
        <v>69</v>
      </c>
      <c r="E17" s="109" t="s">
        <v>106</v>
      </c>
      <c r="F17" s="108" t="s">
        <v>871</v>
      </c>
      <c r="G17" s="19">
        <v>7</v>
      </c>
      <c r="H17" s="108" t="s">
        <v>872</v>
      </c>
      <c r="I17" s="111">
        <v>0</v>
      </c>
      <c r="J17" s="108" t="s">
        <v>873</v>
      </c>
      <c r="K17" s="112" t="s">
        <v>119</v>
      </c>
    </row>
    <row r="18" spans="1:11" ht="150" x14ac:dyDescent="0.25">
      <c r="A18" s="107">
        <v>16</v>
      </c>
      <c r="B18" s="107">
        <v>2022</v>
      </c>
      <c r="C18" s="107" t="s">
        <v>34</v>
      </c>
      <c r="D18" s="108" t="s">
        <v>69</v>
      </c>
      <c r="E18" s="109" t="s">
        <v>106</v>
      </c>
      <c r="F18" s="108" t="s">
        <v>874</v>
      </c>
      <c r="G18" s="110">
        <v>4</v>
      </c>
      <c r="H18" s="108" t="s">
        <v>875</v>
      </c>
      <c r="I18" s="111">
        <v>0</v>
      </c>
      <c r="J18" s="108" t="s">
        <v>876</v>
      </c>
      <c r="K18" s="112" t="s">
        <v>513</v>
      </c>
    </row>
    <row r="19" spans="1:11" ht="93.75" x14ac:dyDescent="0.25">
      <c r="A19" s="107">
        <v>16</v>
      </c>
      <c r="B19" s="107">
        <v>2022</v>
      </c>
      <c r="C19" s="107" t="s">
        <v>34</v>
      </c>
      <c r="D19" s="108" t="s">
        <v>69</v>
      </c>
      <c r="E19" s="109" t="s">
        <v>123</v>
      </c>
      <c r="F19" s="108" t="s">
        <v>877</v>
      </c>
      <c r="G19" s="110">
        <v>38</v>
      </c>
      <c r="H19" s="108" t="s">
        <v>261</v>
      </c>
      <c r="I19" s="111">
        <v>2000</v>
      </c>
      <c r="J19" s="108" t="s">
        <v>262</v>
      </c>
      <c r="K19" s="112" t="s">
        <v>119</v>
      </c>
    </row>
    <row r="20" spans="1:11" ht="93.75" x14ac:dyDescent="0.25">
      <c r="A20" s="107">
        <v>16</v>
      </c>
      <c r="B20" s="107">
        <v>2022</v>
      </c>
      <c r="C20" s="107" t="s">
        <v>34</v>
      </c>
      <c r="D20" s="108" t="s">
        <v>68</v>
      </c>
      <c r="E20" s="109" t="s">
        <v>123</v>
      </c>
      <c r="F20" s="108" t="s">
        <v>263</v>
      </c>
      <c r="G20" s="110">
        <v>35</v>
      </c>
      <c r="H20" s="108" t="s">
        <v>264</v>
      </c>
      <c r="I20" s="111">
        <v>7000</v>
      </c>
      <c r="J20" s="108" t="s">
        <v>257</v>
      </c>
      <c r="K20" s="112" t="s">
        <v>102</v>
      </c>
    </row>
    <row r="21" spans="1:11" ht="75" x14ac:dyDescent="0.25">
      <c r="A21" s="107">
        <v>16</v>
      </c>
      <c r="B21" s="107">
        <v>2023</v>
      </c>
      <c r="C21" s="107" t="s">
        <v>34</v>
      </c>
      <c r="D21" s="114" t="s">
        <v>67</v>
      </c>
      <c r="E21" s="109" t="s">
        <v>105</v>
      </c>
      <c r="F21" s="114" t="s">
        <v>265</v>
      </c>
      <c r="G21" s="112">
        <v>6</v>
      </c>
      <c r="H21" s="108" t="s">
        <v>266</v>
      </c>
      <c r="I21" s="118">
        <v>188964</v>
      </c>
      <c r="J21" s="114" t="s">
        <v>267</v>
      </c>
      <c r="K21" s="112" t="s">
        <v>102</v>
      </c>
    </row>
    <row r="22" spans="1:11" ht="75" x14ac:dyDescent="0.25">
      <c r="A22" s="107">
        <v>16</v>
      </c>
      <c r="B22" s="107">
        <v>2023</v>
      </c>
      <c r="C22" s="107" t="s">
        <v>34</v>
      </c>
      <c r="D22" s="114" t="s">
        <v>67</v>
      </c>
      <c r="E22" s="109" t="s">
        <v>105</v>
      </c>
      <c r="F22" s="108" t="s">
        <v>268</v>
      </c>
      <c r="G22" s="112">
        <v>28</v>
      </c>
      <c r="H22" s="114" t="s">
        <v>269</v>
      </c>
      <c r="I22" s="118">
        <v>52896.4</v>
      </c>
      <c r="J22" s="114" t="s">
        <v>270</v>
      </c>
      <c r="K22" s="112" t="s">
        <v>102</v>
      </c>
    </row>
    <row r="23" spans="1:11" ht="75" x14ac:dyDescent="0.25">
      <c r="A23" s="107">
        <v>16</v>
      </c>
      <c r="B23" s="107">
        <v>2023</v>
      </c>
      <c r="C23" s="107" t="s">
        <v>34</v>
      </c>
      <c r="D23" s="114" t="s">
        <v>67</v>
      </c>
      <c r="E23" s="109" t="s">
        <v>105</v>
      </c>
      <c r="F23" s="114" t="s">
        <v>271</v>
      </c>
      <c r="G23" s="112">
        <v>3</v>
      </c>
      <c r="H23" s="114" t="s">
        <v>272</v>
      </c>
      <c r="I23" s="118">
        <v>10454.07</v>
      </c>
      <c r="J23" s="114" t="s">
        <v>273</v>
      </c>
      <c r="K23" s="112" t="s">
        <v>102</v>
      </c>
    </row>
    <row r="24" spans="1:11" ht="75" x14ac:dyDescent="0.25">
      <c r="A24" s="107">
        <v>16</v>
      </c>
      <c r="B24" s="107">
        <v>2023</v>
      </c>
      <c r="C24" s="107" t="s">
        <v>34</v>
      </c>
      <c r="D24" s="114" t="s">
        <v>67</v>
      </c>
      <c r="E24" s="109" t="s">
        <v>105</v>
      </c>
      <c r="F24" s="114" t="s">
        <v>274</v>
      </c>
      <c r="G24" s="112">
        <v>97</v>
      </c>
      <c r="H24" s="114" t="s">
        <v>275</v>
      </c>
      <c r="I24" s="118">
        <v>14489.86</v>
      </c>
      <c r="J24" s="114" t="s">
        <v>276</v>
      </c>
      <c r="K24" s="112" t="s">
        <v>102</v>
      </c>
    </row>
    <row r="25" spans="1:11" ht="93.75" x14ac:dyDescent="0.25">
      <c r="A25" s="107">
        <v>16</v>
      </c>
      <c r="B25" s="107">
        <v>2023</v>
      </c>
      <c r="C25" s="107" t="s">
        <v>34</v>
      </c>
      <c r="D25" s="114" t="s">
        <v>67</v>
      </c>
      <c r="E25" s="109"/>
      <c r="F25" s="114" t="s">
        <v>277</v>
      </c>
      <c r="G25" s="112">
        <v>36</v>
      </c>
      <c r="H25" s="114" t="s">
        <v>278</v>
      </c>
      <c r="I25" s="118">
        <v>16148.68</v>
      </c>
      <c r="J25" s="114" t="s">
        <v>279</v>
      </c>
      <c r="K25" s="112" t="s">
        <v>102</v>
      </c>
    </row>
    <row r="26" spans="1:11" ht="150" x14ac:dyDescent="0.25">
      <c r="A26" s="107">
        <v>24</v>
      </c>
      <c r="B26" s="107">
        <v>2022</v>
      </c>
      <c r="C26" s="107" t="s">
        <v>325</v>
      </c>
      <c r="D26" s="108" t="s">
        <v>67</v>
      </c>
      <c r="E26" s="109" t="s">
        <v>109</v>
      </c>
      <c r="F26" s="108" t="s">
        <v>944</v>
      </c>
      <c r="G26" s="19">
        <v>209</v>
      </c>
      <c r="H26" s="122" t="s">
        <v>326</v>
      </c>
      <c r="I26" s="111">
        <v>168650</v>
      </c>
      <c r="J26" s="108" t="s">
        <v>327</v>
      </c>
      <c r="K26" s="112" t="s">
        <v>102</v>
      </c>
    </row>
    <row r="27" spans="1:11" ht="112.5" x14ac:dyDescent="0.25">
      <c r="A27" s="107">
        <v>24</v>
      </c>
      <c r="B27" s="107">
        <v>2022</v>
      </c>
      <c r="C27" s="107" t="s">
        <v>325</v>
      </c>
      <c r="D27" s="108" t="s">
        <v>67</v>
      </c>
      <c r="E27" s="109" t="s">
        <v>104</v>
      </c>
      <c r="F27" s="108" t="s">
        <v>945</v>
      </c>
      <c r="G27" s="19">
        <v>47</v>
      </c>
      <c r="H27" s="108" t="s">
        <v>328</v>
      </c>
      <c r="I27" s="111">
        <v>94000</v>
      </c>
      <c r="J27" s="108" t="s">
        <v>329</v>
      </c>
      <c r="K27" s="112" t="s">
        <v>102</v>
      </c>
    </row>
    <row r="28" spans="1:11" ht="150" x14ac:dyDescent="0.25">
      <c r="A28" s="107">
        <v>24</v>
      </c>
      <c r="B28" s="107">
        <v>2023</v>
      </c>
      <c r="C28" s="107" t="s">
        <v>325</v>
      </c>
      <c r="D28" s="114" t="s">
        <v>67</v>
      </c>
      <c r="E28" s="109" t="s">
        <v>104</v>
      </c>
      <c r="F28" s="114" t="s">
        <v>577</v>
      </c>
      <c r="G28" s="107">
        <v>2</v>
      </c>
      <c r="H28" s="114" t="s">
        <v>578</v>
      </c>
      <c r="I28" s="118">
        <v>4000</v>
      </c>
      <c r="J28" s="114" t="s">
        <v>330</v>
      </c>
      <c r="K28" s="112" t="s">
        <v>102</v>
      </c>
    </row>
    <row r="29" spans="1:11" ht="150" x14ac:dyDescent="0.25">
      <c r="A29" s="107">
        <v>24</v>
      </c>
      <c r="B29" s="107">
        <v>2023</v>
      </c>
      <c r="C29" s="107" t="s">
        <v>325</v>
      </c>
      <c r="D29" s="114" t="s">
        <v>67</v>
      </c>
      <c r="E29" s="109" t="s">
        <v>109</v>
      </c>
      <c r="F29" s="114" t="s">
        <v>331</v>
      </c>
      <c r="G29" s="107">
        <v>362</v>
      </c>
      <c r="H29" s="114" t="s">
        <v>579</v>
      </c>
      <c r="I29" s="118">
        <v>177000</v>
      </c>
      <c r="J29" s="114" t="s">
        <v>332</v>
      </c>
      <c r="K29" s="112" t="s">
        <v>102</v>
      </c>
    </row>
    <row r="30" spans="1:11" ht="112.5" x14ac:dyDescent="0.25">
      <c r="A30" s="107">
        <v>24</v>
      </c>
      <c r="B30" s="107">
        <v>2023</v>
      </c>
      <c r="C30" s="107" t="s">
        <v>325</v>
      </c>
      <c r="D30" s="114" t="s">
        <v>67</v>
      </c>
      <c r="E30" s="109" t="s">
        <v>105</v>
      </c>
      <c r="F30" s="114" t="s">
        <v>333</v>
      </c>
      <c r="G30" s="107">
        <v>42</v>
      </c>
      <c r="H30" s="114" t="s">
        <v>334</v>
      </c>
      <c r="I30" s="118">
        <v>301812</v>
      </c>
      <c r="J30" s="114" t="s">
        <v>335</v>
      </c>
      <c r="K30" s="112" t="s">
        <v>102</v>
      </c>
    </row>
    <row r="31" spans="1:11" ht="375" x14ac:dyDescent="0.25">
      <c r="A31" s="107">
        <v>14</v>
      </c>
      <c r="B31" s="107">
        <v>2023</v>
      </c>
      <c r="C31" s="107" t="s">
        <v>36</v>
      </c>
      <c r="D31" s="114" t="s">
        <v>67</v>
      </c>
      <c r="E31" s="109" t="s">
        <v>105</v>
      </c>
      <c r="F31" s="114" t="s">
        <v>857</v>
      </c>
      <c r="G31" s="107">
        <v>39</v>
      </c>
      <c r="H31" s="114" t="s">
        <v>573</v>
      </c>
      <c r="I31" s="118">
        <v>232676</v>
      </c>
      <c r="J31" s="114" t="s">
        <v>858</v>
      </c>
      <c r="K31" s="112" t="s">
        <v>102</v>
      </c>
    </row>
    <row r="32" spans="1:11" ht="206.25" x14ac:dyDescent="0.25">
      <c r="A32" s="107">
        <v>14</v>
      </c>
      <c r="B32" s="107">
        <v>2023</v>
      </c>
      <c r="C32" s="107" t="s">
        <v>36</v>
      </c>
      <c r="D32" s="114" t="s">
        <v>67</v>
      </c>
      <c r="E32" s="109" t="s">
        <v>105</v>
      </c>
      <c r="F32" s="114" t="s">
        <v>241</v>
      </c>
      <c r="G32" s="107">
        <v>39</v>
      </c>
      <c r="H32" s="114" t="s">
        <v>574</v>
      </c>
      <c r="I32" s="118">
        <v>69055</v>
      </c>
      <c r="J32" s="114" t="s">
        <v>242</v>
      </c>
      <c r="K32" s="112" t="s">
        <v>119</v>
      </c>
    </row>
    <row r="33" spans="1:11" ht="112.5" x14ac:dyDescent="0.25">
      <c r="A33" s="107">
        <v>14</v>
      </c>
      <c r="B33" s="107">
        <v>2023</v>
      </c>
      <c r="C33" s="107" t="s">
        <v>36</v>
      </c>
      <c r="D33" s="114" t="s">
        <v>67</v>
      </c>
      <c r="E33" s="109" t="s">
        <v>105</v>
      </c>
      <c r="F33" s="114" t="s">
        <v>243</v>
      </c>
      <c r="G33" s="107">
        <v>120</v>
      </c>
      <c r="H33" s="114" t="s">
        <v>244</v>
      </c>
      <c r="I33" s="118">
        <v>60200</v>
      </c>
      <c r="J33" s="114" t="s">
        <v>245</v>
      </c>
      <c r="K33" s="112" t="s">
        <v>102</v>
      </c>
    </row>
    <row r="34" spans="1:11" ht="168.75" x14ac:dyDescent="0.25">
      <c r="A34" s="107">
        <v>14</v>
      </c>
      <c r="B34" s="107"/>
      <c r="C34" s="107" t="s">
        <v>36</v>
      </c>
      <c r="D34" s="108" t="s">
        <v>67</v>
      </c>
      <c r="E34" s="109" t="s">
        <v>105</v>
      </c>
      <c r="F34" s="108" t="s">
        <v>859</v>
      </c>
      <c r="G34" s="107">
        <v>66</v>
      </c>
      <c r="H34" s="108" t="s">
        <v>860</v>
      </c>
      <c r="I34" s="111">
        <v>402819</v>
      </c>
      <c r="J34" s="108" t="s">
        <v>246</v>
      </c>
      <c r="K34" s="112" t="s">
        <v>102</v>
      </c>
    </row>
    <row r="35" spans="1:11" ht="243.75" x14ac:dyDescent="0.25">
      <c r="A35" s="107">
        <v>14</v>
      </c>
      <c r="B35" s="107"/>
      <c r="C35" s="107" t="s">
        <v>36</v>
      </c>
      <c r="D35" s="108" t="s">
        <v>67</v>
      </c>
      <c r="E35" s="109" t="s">
        <v>105</v>
      </c>
      <c r="F35" s="108" t="s">
        <v>861</v>
      </c>
      <c r="G35" s="107">
        <v>129</v>
      </c>
      <c r="H35" s="108" t="s">
        <v>862</v>
      </c>
      <c r="I35" s="111">
        <v>340910</v>
      </c>
      <c r="J35" s="108" t="s">
        <v>863</v>
      </c>
      <c r="K35" s="112" t="s">
        <v>102</v>
      </c>
    </row>
    <row r="36" spans="1:11" ht="93.75" x14ac:dyDescent="0.25">
      <c r="A36" s="107">
        <v>25</v>
      </c>
      <c r="B36" s="107">
        <v>2023</v>
      </c>
      <c r="C36" s="107" t="s">
        <v>37</v>
      </c>
      <c r="D36" s="114" t="s">
        <v>69</v>
      </c>
      <c r="E36" s="109" t="s">
        <v>106</v>
      </c>
      <c r="F36" s="114" t="s">
        <v>350</v>
      </c>
      <c r="G36" s="112">
        <v>36</v>
      </c>
      <c r="H36" s="114" t="s">
        <v>966</v>
      </c>
      <c r="I36" s="118">
        <v>70027.61</v>
      </c>
      <c r="J36" s="114" t="s">
        <v>967</v>
      </c>
      <c r="K36" s="112" t="s">
        <v>102</v>
      </c>
    </row>
    <row r="37" spans="1:11" ht="112.5" x14ac:dyDescent="0.25">
      <c r="A37" s="107">
        <v>26</v>
      </c>
      <c r="B37" s="107">
        <v>2022</v>
      </c>
      <c r="C37" s="107" t="s">
        <v>37</v>
      </c>
      <c r="D37" s="108" t="s">
        <v>67</v>
      </c>
      <c r="E37" s="109" t="s">
        <v>101</v>
      </c>
      <c r="F37" s="108" t="s">
        <v>968</v>
      </c>
      <c r="G37" s="19">
        <v>21</v>
      </c>
      <c r="H37" s="108" t="s">
        <v>969</v>
      </c>
      <c r="I37" s="111">
        <v>362767.5</v>
      </c>
      <c r="J37" s="108" t="s">
        <v>351</v>
      </c>
      <c r="K37" s="112" t="s">
        <v>102</v>
      </c>
    </row>
    <row r="38" spans="1:11" ht="356.25" x14ac:dyDescent="0.25">
      <c r="A38" s="107">
        <v>26</v>
      </c>
      <c r="B38" s="107">
        <v>2022</v>
      </c>
      <c r="C38" s="107" t="s">
        <v>37</v>
      </c>
      <c r="D38" s="108" t="s">
        <v>69</v>
      </c>
      <c r="E38" s="109" t="s">
        <v>106</v>
      </c>
      <c r="F38" s="108" t="s">
        <v>970</v>
      </c>
      <c r="G38" s="135">
        <v>60</v>
      </c>
      <c r="H38" s="136" t="s">
        <v>971</v>
      </c>
      <c r="I38" s="111">
        <v>79685.58</v>
      </c>
      <c r="J38" s="108" t="s">
        <v>352</v>
      </c>
      <c r="K38" s="112" t="s">
        <v>102</v>
      </c>
    </row>
    <row r="39" spans="1:11" ht="93.75" x14ac:dyDescent="0.25">
      <c r="A39" s="107">
        <v>26</v>
      </c>
      <c r="B39" s="107">
        <v>2023</v>
      </c>
      <c r="C39" s="107" t="s">
        <v>37</v>
      </c>
      <c r="D39" s="114" t="s">
        <v>67</v>
      </c>
      <c r="E39" s="109" t="s">
        <v>105</v>
      </c>
      <c r="F39" s="114" t="s">
        <v>972</v>
      </c>
      <c r="G39" s="112">
        <v>36</v>
      </c>
      <c r="H39" s="114" t="s">
        <v>973</v>
      </c>
      <c r="I39" s="118">
        <v>37345.25</v>
      </c>
      <c r="J39" s="114" t="s">
        <v>353</v>
      </c>
      <c r="K39" s="112" t="s">
        <v>102</v>
      </c>
    </row>
    <row r="40" spans="1:11" ht="75" x14ac:dyDescent="0.25">
      <c r="A40" s="107">
        <v>22</v>
      </c>
      <c r="B40" s="107">
        <v>2022</v>
      </c>
      <c r="C40" s="107" t="s">
        <v>38</v>
      </c>
      <c r="D40" s="108" t="s">
        <v>67</v>
      </c>
      <c r="E40" s="109" t="s">
        <v>104</v>
      </c>
      <c r="F40" s="114" t="s">
        <v>558</v>
      </c>
      <c r="G40" s="112">
        <v>0</v>
      </c>
      <c r="H40" s="114" t="s">
        <v>918</v>
      </c>
      <c r="I40" s="118"/>
      <c r="J40" s="108" t="s">
        <v>310</v>
      </c>
      <c r="K40" s="112" t="s">
        <v>119</v>
      </c>
    </row>
    <row r="41" spans="1:11" ht="225" x14ac:dyDescent="0.25">
      <c r="A41" s="107">
        <v>22</v>
      </c>
      <c r="B41" s="107">
        <v>2022</v>
      </c>
      <c r="C41" s="107" t="s">
        <v>38</v>
      </c>
      <c r="D41" s="129" t="s">
        <v>67</v>
      </c>
      <c r="E41" s="109" t="s">
        <v>107</v>
      </c>
      <c r="F41" s="114" t="s">
        <v>919</v>
      </c>
      <c r="G41" s="112">
        <v>58</v>
      </c>
      <c r="H41" s="114" t="s">
        <v>920</v>
      </c>
      <c r="I41" s="118">
        <v>127970.6</v>
      </c>
      <c r="J41" s="114" t="s">
        <v>921</v>
      </c>
      <c r="K41" s="112" t="s">
        <v>102</v>
      </c>
    </row>
    <row r="42" spans="1:11" ht="93.75" x14ac:dyDescent="0.25">
      <c r="A42" s="107">
        <v>22</v>
      </c>
      <c r="B42" s="107">
        <v>2022</v>
      </c>
      <c r="C42" s="107" t="s">
        <v>38</v>
      </c>
      <c r="D42" s="108" t="s">
        <v>70</v>
      </c>
      <c r="E42" s="109" t="s">
        <v>107</v>
      </c>
      <c r="F42" s="114" t="s">
        <v>564</v>
      </c>
      <c r="G42" s="112">
        <v>4</v>
      </c>
      <c r="H42" s="114" t="s">
        <v>922</v>
      </c>
      <c r="I42" s="118">
        <v>3514.4</v>
      </c>
      <c r="J42" s="108" t="s">
        <v>923</v>
      </c>
      <c r="K42" s="112" t="s">
        <v>102</v>
      </c>
    </row>
    <row r="43" spans="1:11" ht="93.75" x14ac:dyDescent="0.25">
      <c r="A43" s="107">
        <v>22</v>
      </c>
      <c r="B43" s="107">
        <v>2022</v>
      </c>
      <c r="C43" s="107" t="s">
        <v>38</v>
      </c>
      <c r="D43" s="108" t="s">
        <v>67</v>
      </c>
      <c r="E43" s="109" t="s">
        <v>109</v>
      </c>
      <c r="F43" s="114" t="s">
        <v>924</v>
      </c>
      <c r="G43" s="112">
        <v>0</v>
      </c>
      <c r="H43" s="114" t="s">
        <v>925</v>
      </c>
      <c r="I43" s="118">
        <v>0</v>
      </c>
      <c r="J43" s="108" t="s">
        <v>926</v>
      </c>
      <c r="K43" s="112" t="s">
        <v>513</v>
      </c>
    </row>
    <row r="44" spans="1:11" ht="93.75" x14ac:dyDescent="0.25">
      <c r="A44" s="107">
        <v>22</v>
      </c>
      <c r="B44" s="107">
        <v>2022</v>
      </c>
      <c r="C44" s="107" t="s">
        <v>38</v>
      </c>
      <c r="D44" s="114" t="s">
        <v>67</v>
      </c>
      <c r="E44" s="109" t="s">
        <v>109</v>
      </c>
      <c r="F44" s="114" t="s">
        <v>927</v>
      </c>
      <c r="G44" s="112">
        <v>0</v>
      </c>
      <c r="H44" s="114" t="s">
        <v>928</v>
      </c>
      <c r="I44" s="118">
        <v>0</v>
      </c>
      <c r="J44" s="108" t="s">
        <v>926</v>
      </c>
      <c r="K44" s="112" t="s">
        <v>513</v>
      </c>
    </row>
    <row r="45" spans="1:11" ht="168.75" x14ac:dyDescent="0.25">
      <c r="A45" s="107">
        <v>22</v>
      </c>
      <c r="B45" s="107">
        <v>2022</v>
      </c>
      <c r="C45" s="107" t="s">
        <v>38</v>
      </c>
      <c r="D45" s="114" t="s">
        <v>67</v>
      </c>
      <c r="E45" s="109" t="s">
        <v>106</v>
      </c>
      <c r="F45" s="114" t="s">
        <v>311</v>
      </c>
      <c r="G45" s="112">
        <v>0</v>
      </c>
      <c r="H45" s="114" t="s">
        <v>929</v>
      </c>
      <c r="I45" s="118">
        <v>0</v>
      </c>
      <c r="J45" s="108" t="s">
        <v>926</v>
      </c>
      <c r="K45" s="112" t="s">
        <v>513</v>
      </c>
    </row>
    <row r="46" spans="1:11" ht="93.75" x14ac:dyDescent="0.25">
      <c r="A46" s="107">
        <v>22</v>
      </c>
      <c r="B46" s="107">
        <v>2022</v>
      </c>
      <c r="C46" s="107" t="s">
        <v>38</v>
      </c>
      <c r="D46" s="108" t="s">
        <v>67</v>
      </c>
      <c r="E46" s="109" t="s">
        <v>105</v>
      </c>
      <c r="F46" s="114" t="s">
        <v>930</v>
      </c>
      <c r="G46" s="112">
        <v>0</v>
      </c>
      <c r="H46" s="114" t="s">
        <v>931</v>
      </c>
      <c r="I46" s="118">
        <v>0</v>
      </c>
      <c r="J46" s="108" t="s">
        <v>926</v>
      </c>
      <c r="K46" s="112" t="s">
        <v>513</v>
      </c>
    </row>
    <row r="47" spans="1:11" ht="112.5" x14ac:dyDescent="0.25">
      <c r="A47" s="107">
        <v>22</v>
      </c>
      <c r="B47" s="107">
        <v>2022</v>
      </c>
      <c r="C47" s="107" t="s">
        <v>38</v>
      </c>
      <c r="D47" s="114" t="s">
        <v>69</v>
      </c>
      <c r="E47" s="109" t="s">
        <v>106</v>
      </c>
      <c r="F47" s="114" t="s">
        <v>932</v>
      </c>
      <c r="G47" s="112">
        <v>0</v>
      </c>
      <c r="H47" s="114" t="s">
        <v>933</v>
      </c>
      <c r="I47" s="118">
        <v>0</v>
      </c>
      <c r="J47" s="108" t="s">
        <v>926</v>
      </c>
      <c r="K47" s="112" t="s">
        <v>513</v>
      </c>
    </row>
    <row r="48" spans="1:11" ht="93.75" x14ac:dyDescent="0.25">
      <c r="A48" s="107">
        <v>22</v>
      </c>
      <c r="B48" s="107">
        <v>2022</v>
      </c>
      <c r="C48" s="107" t="s">
        <v>38</v>
      </c>
      <c r="D48" s="114" t="s">
        <v>67</v>
      </c>
      <c r="E48" s="109" t="s">
        <v>107</v>
      </c>
      <c r="F48" s="114" t="s">
        <v>312</v>
      </c>
      <c r="G48" s="112">
        <v>0</v>
      </c>
      <c r="H48" s="114" t="s">
        <v>934</v>
      </c>
      <c r="I48" s="118">
        <v>0</v>
      </c>
      <c r="J48" s="108" t="s">
        <v>926</v>
      </c>
      <c r="K48" s="112" t="s">
        <v>513</v>
      </c>
    </row>
    <row r="49" spans="1:11" ht="93.75" x14ac:dyDescent="0.25">
      <c r="A49" s="107">
        <v>22</v>
      </c>
      <c r="B49" s="107">
        <v>2022</v>
      </c>
      <c r="C49" s="107" t="s">
        <v>38</v>
      </c>
      <c r="D49" s="108" t="s">
        <v>68</v>
      </c>
      <c r="E49" s="109" t="s">
        <v>123</v>
      </c>
      <c r="F49" s="114" t="s">
        <v>313</v>
      </c>
      <c r="G49" s="112">
        <v>0</v>
      </c>
      <c r="H49" s="114" t="s">
        <v>314</v>
      </c>
      <c r="I49" s="118">
        <v>0</v>
      </c>
      <c r="J49" s="108" t="s">
        <v>926</v>
      </c>
      <c r="K49" s="112" t="s">
        <v>513</v>
      </c>
    </row>
    <row r="50" spans="1:11" ht="281.25" x14ac:dyDescent="0.25">
      <c r="A50" s="107">
        <v>22</v>
      </c>
      <c r="B50" s="107">
        <v>2023</v>
      </c>
      <c r="C50" s="107" t="s">
        <v>38</v>
      </c>
      <c r="D50" s="114" t="s">
        <v>103</v>
      </c>
      <c r="E50" s="109" t="s">
        <v>105</v>
      </c>
      <c r="F50" s="114" t="s">
        <v>935</v>
      </c>
      <c r="G50" s="112">
        <v>58</v>
      </c>
      <c r="H50" s="119" t="s">
        <v>557</v>
      </c>
      <c r="I50" s="118">
        <v>125857.84</v>
      </c>
      <c r="J50" s="114" t="s">
        <v>936</v>
      </c>
      <c r="K50" s="112" t="s">
        <v>102</v>
      </c>
    </row>
    <row r="51" spans="1:11" ht="93.75" x14ac:dyDescent="0.25">
      <c r="A51" s="107">
        <v>22</v>
      </c>
      <c r="B51" s="107">
        <v>2023</v>
      </c>
      <c r="C51" s="107" t="s">
        <v>38</v>
      </c>
      <c r="D51" s="114" t="s">
        <v>67</v>
      </c>
      <c r="E51" s="109" t="s">
        <v>105</v>
      </c>
      <c r="F51" s="114" t="s">
        <v>315</v>
      </c>
      <c r="G51" s="112">
        <v>9</v>
      </c>
      <c r="H51" s="114" t="s">
        <v>937</v>
      </c>
      <c r="I51" s="118">
        <v>119086.33</v>
      </c>
      <c r="J51" s="114" t="s">
        <v>316</v>
      </c>
      <c r="K51" s="112" t="s">
        <v>102</v>
      </c>
    </row>
    <row r="52" spans="1:11" ht="75" x14ac:dyDescent="0.25">
      <c r="A52" s="107">
        <v>22</v>
      </c>
      <c r="B52" s="107">
        <v>2023</v>
      </c>
      <c r="C52" s="107" t="s">
        <v>38</v>
      </c>
      <c r="D52" s="114" t="s">
        <v>68</v>
      </c>
      <c r="E52" s="109" t="s">
        <v>123</v>
      </c>
      <c r="F52" s="114" t="s">
        <v>317</v>
      </c>
      <c r="G52" s="112">
        <v>0</v>
      </c>
      <c r="H52" s="114" t="s">
        <v>318</v>
      </c>
      <c r="I52" s="118">
        <v>0</v>
      </c>
      <c r="J52" s="114" t="s">
        <v>319</v>
      </c>
      <c r="K52" s="112" t="s">
        <v>119</v>
      </c>
    </row>
    <row r="53" spans="1:11" ht="93.75" x14ac:dyDescent="0.25">
      <c r="A53" s="107">
        <v>22</v>
      </c>
      <c r="B53" s="107">
        <v>2023</v>
      </c>
      <c r="C53" s="107" t="s">
        <v>38</v>
      </c>
      <c r="D53" s="114" t="s">
        <v>69</v>
      </c>
      <c r="E53" s="109"/>
      <c r="F53" s="114" t="s">
        <v>320</v>
      </c>
      <c r="G53" s="112">
        <v>0</v>
      </c>
      <c r="H53" s="114" t="s">
        <v>321</v>
      </c>
      <c r="I53" s="118">
        <v>0</v>
      </c>
      <c r="J53" s="114" t="s">
        <v>319</v>
      </c>
      <c r="K53" s="112" t="s">
        <v>119</v>
      </c>
    </row>
    <row r="54" spans="1:11" ht="262.5" x14ac:dyDescent="0.25">
      <c r="A54" s="107">
        <v>22</v>
      </c>
      <c r="B54" s="107">
        <v>2023</v>
      </c>
      <c r="C54" s="107" t="s">
        <v>38</v>
      </c>
      <c r="D54" s="108" t="s">
        <v>67</v>
      </c>
      <c r="E54" s="109" t="s">
        <v>105</v>
      </c>
      <c r="F54" s="114" t="s">
        <v>919</v>
      </c>
      <c r="G54" s="112">
        <v>58</v>
      </c>
      <c r="H54" s="114" t="s">
        <v>938</v>
      </c>
      <c r="I54" s="118">
        <v>178404.82</v>
      </c>
      <c r="J54" s="108" t="s">
        <v>939</v>
      </c>
      <c r="K54" s="112" t="s">
        <v>102</v>
      </c>
    </row>
    <row r="55" spans="1:11" ht="75" x14ac:dyDescent="0.25">
      <c r="A55" s="107">
        <v>12</v>
      </c>
      <c r="B55" s="107">
        <v>2022</v>
      </c>
      <c r="C55" s="107" t="s">
        <v>39</v>
      </c>
      <c r="D55" s="114" t="s">
        <v>67</v>
      </c>
      <c r="E55" s="121" t="s">
        <v>105</v>
      </c>
      <c r="F55" s="114" t="s">
        <v>216</v>
      </c>
      <c r="G55" s="112">
        <v>0</v>
      </c>
      <c r="H55" s="114" t="s">
        <v>217</v>
      </c>
      <c r="I55" s="115">
        <v>0</v>
      </c>
      <c r="J55" s="114" t="s">
        <v>218</v>
      </c>
      <c r="K55" s="112" t="s">
        <v>119</v>
      </c>
    </row>
    <row r="56" spans="1:11" ht="93.75" x14ac:dyDescent="0.25">
      <c r="A56" s="107">
        <v>12</v>
      </c>
      <c r="B56" s="107">
        <v>2022</v>
      </c>
      <c r="C56" s="107" t="s">
        <v>39</v>
      </c>
      <c r="D56" s="114" t="s">
        <v>67</v>
      </c>
      <c r="E56" s="121" t="s">
        <v>105</v>
      </c>
      <c r="F56" s="114" t="s">
        <v>219</v>
      </c>
      <c r="G56" s="112">
        <v>0</v>
      </c>
      <c r="H56" s="114" t="s">
        <v>220</v>
      </c>
      <c r="I56" s="115">
        <v>0</v>
      </c>
      <c r="J56" s="114" t="s">
        <v>852</v>
      </c>
      <c r="K56" s="112" t="s">
        <v>119</v>
      </c>
    </row>
    <row r="57" spans="1:11" ht="75" x14ac:dyDescent="0.25">
      <c r="A57" s="107">
        <v>12</v>
      </c>
      <c r="B57" s="107">
        <v>2022</v>
      </c>
      <c r="C57" s="107" t="s">
        <v>39</v>
      </c>
      <c r="D57" s="114" t="s">
        <v>68</v>
      </c>
      <c r="E57" s="121" t="s">
        <v>107</v>
      </c>
      <c r="F57" s="114" t="s">
        <v>221</v>
      </c>
      <c r="G57" s="112">
        <v>0</v>
      </c>
      <c r="H57" s="114" t="s">
        <v>222</v>
      </c>
      <c r="I57" s="115">
        <v>0</v>
      </c>
      <c r="J57" s="114" t="s">
        <v>223</v>
      </c>
      <c r="K57" s="110" t="s">
        <v>119</v>
      </c>
    </row>
    <row r="58" spans="1:11" ht="93.75" x14ac:dyDescent="0.25">
      <c r="A58" s="107">
        <v>12</v>
      </c>
      <c r="B58" s="107">
        <v>2022</v>
      </c>
      <c r="C58" s="107" t="s">
        <v>39</v>
      </c>
      <c r="D58" s="108" t="s">
        <v>67</v>
      </c>
      <c r="E58" s="109" t="s">
        <v>105</v>
      </c>
      <c r="F58" s="108" t="s">
        <v>224</v>
      </c>
      <c r="G58" s="110">
        <v>10</v>
      </c>
      <c r="H58" s="108" t="s">
        <v>225</v>
      </c>
      <c r="I58" s="111">
        <v>49644</v>
      </c>
      <c r="J58" s="108" t="s">
        <v>226</v>
      </c>
      <c r="K58" s="112" t="s">
        <v>102</v>
      </c>
    </row>
    <row r="59" spans="1:11" ht="131.25" x14ac:dyDescent="0.25">
      <c r="A59" s="107">
        <v>12</v>
      </c>
      <c r="B59" s="107">
        <v>2022</v>
      </c>
      <c r="C59" s="107" t="s">
        <v>39</v>
      </c>
      <c r="D59" s="108" t="s">
        <v>67</v>
      </c>
      <c r="E59" s="109" t="s">
        <v>105</v>
      </c>
      <c r="F59" s="108" t="s">
        <v>227</v>
      </c>
      <c r="G59" s="19">
        <v>4</v>
      </c>
      <c r="H59" s="108" t="s">
        <v>228</v>
      </c>
      <c r="I59" s="111">
        <v>15447</v>
      </c>
      <c r="J59" s="108" t="s">
        <v>229</v>
      </c>
      <c r="K59" s="112" t="s">
        <v>102</v>
      </c>
    </row>
    <row r="60" spans="1:11" ht="243.75" x14ac:dyDescent="0.25">
      <c r="A60" s="107">
        <v>12</v>
      </c>
      <c r="B60" s="107">
        <v>2022</v>
      </c>
      <c r="C60" s="107" t="s">
        <v>39</v>
      </c>
      <c r="D60" s="108" t="s">
        <v>103</v>
      </c>
      <c r="E60" s="109" t="s">
        <v>771</v>
      </c>
      <c r="F60" s="108" t="s">
        <v>230</v>
      </c>
      <c r="G60" s="110">
        <v>44</v>
      </c>
      <c r="H60" s="108" t="s">
        <v>231</v>
      </c>
      <c r="I60" s="111">
        <v>20390.23</v>
      </c>
      <c r="J60" s="108" t="s">
        <v>232</v>
      </c>
      <c r="K60" s="112" t="s">
        <v>102</v>
      </c>
    </row>
    <row r="61" spans="1:11" ht="93.75" x14ac:dyDescent="0.25">
      <c r="A61" s="107">
        <v>12</v>
      </c>
      <c r="B61" s="107">
        <v>2023</v>
      </c>
      <c r="C61" s="107" t="s">
        <v>39</v>
      </c>
      <c r="D61" s="114" t="s">
        <v>67</v>
      </c>
      <c r="E61" s="109" t="s">
        <v>105</v>
      </c>
      <c r="F61" s="124" t="s">
        <v>233</v>
      </c>
      <c r="G61" s="107">
        <v>6</v>
      </c>
      <c r="H61" s="114" t="s">
        <v>234</v>
      </c>
      <c r="I61" s="118">
        <v>44828.86</v>
      </c>
      <c r="J61" s="114" t="s">
        <v>235</v>
      </c>
      <c r="K61" s="112" t="s">
        <v>102</v>
      </c>
    </row>
    <row r="62" spans="1:11" ht="75" x14ac:dyDescent="0.25">
      <c r="A62" s="107">
        <v>12</v>
      </c>
      <c r="B62" s="107">
        <v>2023</v>
      </c>
      <c r="C62" s="107" t="s">
        <v>39</v>
      </c>
      <c r="D62" s="114" t="s">
        <v>67</v>
      </c>
      <c r="E62" s="109"/>
      <c r="F62" s="108" t="s">
        <v>236</v>
      </c>
      <c r="G62" s="107">
        <v>3</v>
      </c>
      <c r="H62" s="114" t="s">
        <v>237</v>
      </c>
      <c r="I62" s="118">
        <v>14970.75</v>
      </c>
      <c r="J62" s="114" t="s">
        <v>238</v>
      </c>
      <c r="K62" s="112" t="s">
        <v>102</v>
      </c>
    </row>
    <row r="63" spans="1:11" ht="187.5" x14ac:dyDescent="0.25">
      <c r="A63" s="107">
        <v>6</v>
      </c>
      <c r="B63" s="107">
        <v>2022</v>
      </c>
      <c r="C63" s="107" t="s">
        <v>141</v>
      </c>
      <c r="D63" s="108" t="s">
        <v>103</v>
      </c>
      <c r="E63" s="109" t="s">
        <v>802</v>
      </c>
      <c r="F63" s="108" t="s">
        <v>803</v>
      </c>
      <c r="G63" s="120">
        <v>2300000</v>
      </c>
      <c r="H63" s="108" t="s">
        <v>804</v>
      </c>
      <c r="I63" s="111">
        <v>34840</v>
      </c>
      <c r="J63" s="108" t="s">
        <v>142</v>
      </c>
      <c r="K63" s="112" t="s">
        <v>102</v>
      </c>
    </row>
    <row r="64" spans="1:11" ht="318.75" x14ac:dyDescent="0.25">
      <c r="A64" s="107">
        <v>6</v>
      </c>
      <c r="B64" s="107">
        <v>2023</v>
      </c>
      <c r="C64" s="107" t="s">
        <v>141</v>
      </c>
      <c r="D64" s="114" t="s">
        <v>103</v>
      </c>
      <c r="E64" s="109" t="s">
        <v>805</v>
      </c>
      <c r="F64" s="114" t="s">
        <v>806</v>
      </c>
      <c r="G64" s="112" t="s">
        <v>143</v>
      </c>
      <c r="H64" s="114" t="s">
        <v>548</v>
      </c>
      <c r="I64" s="118">
        <v>82585.66</v>
      </c>
      <c r="J64" s="114" t="s">
        <v>807</v>
      </c>
      <c r="K64" s="112" t="s">
        <v>102</v>
      </c>
    </row>
    <row r="65" spans="1:11" ht="131.25" x14ac:dyDescent="0.25">
      <c r="A65" s="107">
        <v>6</v>
      </c>
      <c r="B65" s="107">
        <v>2023</v>
      </c>
      <c r="C65" s="107" t="s">
        <v>141</v>
      </c>
      <c r="D65" s="114" t="s">
        <v>103</v>
      </c>
      <c r="E65" s="109" t="s">
        <v>805</v>
      </c>
      <c r="F65" s="114" t="s">
        <v>144</v>
      </c>
      <c r="G65" s="107">
        <v>314</v>
      </c>
      <c r="H65" s="114" t="s">
        <v>548</v>
      </c>
      <c r="I65" s="118">
        <v>2269000</v>
      </c>
      <c r="J65" s="114" t="s">
        <v>808</v>
      </c>
      <c r="K65" s="112" t="s">
        <v>102</v>
      </c>
    </row>
    <row r="66" spans="1:11" ht="93.75" x14ac:dyDescent="0.25">
      <c r="A66" s="107">
        <v>6</v>
      </c>
      <c r="B66" s="107">
        <v>2023</v>
      </c>
      <c r="C66" s="107" t="s">
        <v>141</v>
      </c>
      <c r="D66" s="114" t="s">
        <v>67</v>
      </c>
      <c r="E66" s="109" t="s">
        <v>145</v>
      </c>
      <c r="F66" s="114" t="s">
        <v>809</v>
      </c>
      <c r="G66" s="107">
        <v>48</v>
      </c>
      <c r="H66" s="114" t="s">
        <v>146</v>
      </c>
      <c r="I66" s="118">
        <v>48000</v>
      </c>
      <c r="J66" s="114" t="s">
        <v>810</v>
      </c>
      <c r="K66" s="112" t="s">
        <v>102</v>
      </c>
    </row>
    <row r="67" spans="1:11" ht="262.5" x14ac:dyDescent="0.25">
      <c r="A67" s="107">
        <v>6</v>
      </c>
      <c r="B67" s="107">
        <v>2023</v>
      </c>
      <c r="C67" s="107" t="s">
        <v>141</v>
      </c>
      <c r="D67" s="114" t="s">
        <v>68</v>
      </c>
      <c r="E67" s="109" t="s">
        <v>147</v>
      </c>
      <c r="F67" s="114" t="s">
        <v>148</v>
      </c>
      <c r="G67" s="112" t="s">
        <v>149</v>
      </c>
      <c r="H67" s="114" t="s">
        <v>150</v>
      </c>
      <c r="I67" s="118">
        <v>225896</v>
      </c>
      <c r="J67" s="114" t="s">
        <v>151</v>
      </c>
      <c r="K67" s="112" t="s">
        <v>102</v>
      </c>
    </row>
    <row r="68" spans="1:11" ht="131.25" x14ac:dyDescent="0.25">
      <c r="A68" s="107">
        <v>6</v>
      </c>
      <c r="B68" s="107">
        <v>2023</v>
      </c>
      <c r="C68" s="107" t="s">
        <v>141</v>
      </c>
      <c r="D68" s="114" t="s">
        <v>68</v>
      </c>
      <c r="E68" s="109" t="s">
        <v>152</v>
      </c>
      <c r="F68" s="114" t="s">
        <v>811</v>
      </c>
      <c r="G68" s="112">
        <v>686</v>
      </c>
      <c r="H68" s="114" t="s">
        <v>150</v>
      </c>
      <c r="I68" s="118">
        <v>0</v>
      </c>
      <c r="J68" s="114" t="s">
        <v>153</v>
      </c>
      <c r="K68" s="112" t="s">
        <v>102</v>
      </c>
    </row>
    <row r="69" spans="1:11" ht="300" x14ac:dyDescent="0.25">
      <c r="A69" s="107">
        <v>6</v>
      </c>
      <c r="B69" s="107">
        <v>2023</v>
      </c>
      <c r="C69" s="107" t="s">
        <v>141</v>
      </c>
      <c r="D69" s="114" t="s">
        <v>69</v>
      </c>
      <c r="E69" s="109" t="s">
        <v>123</v>
      </c>
      <c r="F69" s="114" t="s">
        <v>812</v>
      </c>
      <c r="G69" s="112" t="s">
        <v>154</v>
      </c>
      <c r="H69" s="114" t="s">
        <v>549</v>
      </c>
      <c r="I69" s="118">
        <v>7116.68</v>
      </c>
      <c r="J69" s="114" t="s">
        <v>813</v>
      </c>
      <c r="K69" s="112" t="s">
        <v>102</v>
      </c>
    </row>
    <row r="70" spans="1:11" ht="243.75" x14ac:dyDescent="0.25">
      <c r="A70" s="107">
        <v>6</v>
      </c>
      <c r="B70" s="107">
        <v>2023</v>
      </c>
      <c r="C70" s="107" t="s">
        <v>141</v>
      </c>
      <c r="D70" s="114" t="s">
        <v>69</v>
      </c>
      <c r="E70" s="109" t="s">
        <v>105</v>
      </c>
      <c r="F70" s="114" t="s">
        <v>155</v>
      </c>
      <c r="G70" s="112" t="s">
        <v>156</v>
      </c>
      <c r="H70" s="114" t="s">
        <v>157</v>
      </c>
      <c r="I70" s="118">
        <v>275987.09999999998</v>
      </c>
      <c r="J70" s="114" t="s">
        <v>158</v>
      </c>
      <c r="K70" s="112" t="s">
        <v>102</v>
      </c>
    </row>
    <row r="71" spans="1:11" ht="168.75" x14ac:dyDescent="0.25">
      <c r="A71" s="107">
        <v>6</v>
      </c>
      <c r="B71" s="107">
        <v>2023</v>
      </c>
      <c r="C71" s="107" t="s">
        <v>141</v>
      </c>
      <c r="D71" s="114" t="s">
        <v>69</v>
      </c>
      <c r="E71" s="109" t="s">
        <v>106</v>
      </c>
      <c r="F71" s="114" t="s">
        <v>159</v>
      </c>
      <c r="G71" s="112">
        <v>993</v>
      </c>
      <c r="H71" s="114" t="s">
        <v>157</v>
      </c>
      <c r="I71" s="118">
        <v>52275.42</v>
      </c>
      <c r="J71" s="114" t="s">
        <v>160</v>
      </c>
      <c r="K71" s="112" t="s">
        <v>102</v>
      </c>
    </row>
    <row r="72" spans="1:11" ht="75" x14ac:dyDescent="0.25">
      <c r="A72" s="107">
        <v>17</v>
      </c>
      <c r="B72" s="107">
        <v>2022</v>
      </c>
      <c r="C72" s="107" t="s">
        <v>280</v>
      </c>
      <c r="D72" s="108" t="s">
        <v>67</v>
      </c>
      <c r="E72" s="109" t="s">
        <v>109</v>
      </c>
      <c r="F72" s="108" t="s">
        <v>878</v>
      </c>
      <c r="G72" s="110">
        <v>223</v>
      </c>
      <c r="H72" s="108" t="s">
        <v>879</v>
      </c>
      <c r="I72" s="111">
        <v>67860.800000000003</v>
      </c>
      <c r="J72" s="108" t="s">
        <v>880</v>
      </c>
      <c r="K72" s="112" t="s">
        <v>102</v>
      </c>
    </row>
    <row r="73" spans="1:11" ht="75" x14ac:dyDescent="0.25">
      <c r="A73" s="107">
        <v>17</v>
      </c>
      <c r="B73" s="107">
        <v>2022</v>
      </c>
      <c r="C73" s="107" t="s">
        <v>280</v>
      </c>
      <c r="D73" s="108" t="s">
        <v>67</v>
      </c>
      <c r="E73" s="109" t="s">
        <v>105</v>
      </c>
      <c r="F73" s="108" t="s">
        <v>881</v>
      </c>
      <c r="G73" s="19">
        <v>5</v>
      </c>
      <c r="H73" s="108" t="s">
        <v>882</v>
      </c>
      <c r="I73" s="111">
        <v>41112.269999999997</v>
      </c>
      <c r="J73" s="108" t="s">
        <v>883</v>
      </c>
      <c r="K73" s="110" t="s">
        <v>102</v>
      </c>
    </row>
    <row r="74" spans="1:11" ht="75" x14ac:dyDescent="0.25">
      <c r="A74" s="107">
        <v>17</v>
      </c>
      <c r="B74" s="107">
        <v>2022</v>
      </c>
      <c r="C74" s="107" t="s">
        <v>280</v>
      </c>
      <c r="D74" s="108" t="s">
        <v>67</v>
      </c>
      <c r="E74" s="109" t="s">
        <v>105</v>
      </c>
      <c r="F74" s="108" t="s">
        <v>281</v>
      </c>
      <c r="G74" s="110">
        <v>45</v>
      </c>
      <c r="H74" s="108" t="s">
        <v>282</v>
      </c>
      <c r="I74" s="111">
        <v>66375</v>
      </c>
      <c r="J74" s="108" t="s">
        <v>283</v>
      </c>
      <c r="K74" s="110" t="s">
        <v>102</v>
      </c>
    </row>
    <row r="75" spans="1:11" ht="187.5" x14ac:dyDescent="0.25">
      <c r="A75" s="107">
        <v>17</v>
      </c>
      <c r="B75" s="107">
        <v>2022</v>
      </c>
      <c r="C75" s="107" t="s">
        <v>280</v>
      </c>
      <c r="D75" s="114" t="s">
        <v>67</v>
      </c>
      <c r="E75" s="109" t="s">
        <v>105</v>
      </c>
      <c r="F75" s="108" t="s">
        <v>884</v>
      </c>
      <c r="G75" s="112"/>
      <c r="H75" s="114" t="s">
        <v>284</v>
      </c>
      <c r="I75" s="118">
        <v>3446.43</v>
      </c>
      <c r="J75" s="108" t="s">
        <v>885</v>
      </c>
      <c r="K75" s="112" t="s">
        <v>102</v>
      </c>
    </row>
    <row r="76" spans="1:11" ht="75" x14ac:dyDescent="0.25">
      <c r="A76" s="107">
        <v>17</v>
      </c>
      <c r="B76" s="107">
        <v>2022</v>
      </c>
      <c r="C76" s="107" t="s">
        <v>280</v>
      </c>
      <c r="D76" s="108" t="s">
        <v>67</v>
      </c>
      <c r="E76" s="109" t="s">
        <v>106</v>
      </c>
      <c r="F76" s="108" t="s">
        <v>886</v>
      </c>
      <c r="G76" s="110">
        <v>88</v>
      </c>
      <c r="H76" s="108" t="s">
        <v>285</v>
      </c>
      <c r="I76" s="111">
        <v>20039.87</v>
      </c>
      <c r="J76" s="108" t="s">
        <v>286</v>
      </c>
      <c r="K76" s="110" t="s">
        <v>102</v>
      </c>
    </row>
    <row r="77" spans="1:11" ht="300" x14ac:dyDescent="0.25">
      <c r="A77" s="107">
        <v>17</v>
      </c>
      <c r="B77" s="107">
        <v>2023</v>
      </c>
      <c r="C77" s="107" t="s">
        <v>280</v>
      </c>
      <c r="D77" s="108" t="s">
        <v>67</v>
      </c>
      <c r="E77" s="109" t="s">
        <v>105</v>
      </c>
      <c r="F77" s="108" t="s">
        <v>887</v>
      </c>
      <c r="G77" s="110">
        <v>91</v>
      </c>
      <c r="H77" s="108" t="s">
        <v>544</v>
      </c>
      <c r="I77" s="111">
        <v>84052.31</v>
      </c>
      <c r="J77" s="108" t="s">
        <v>888</v>
      </c>
      <c r="K77" s="110" t="s">
        <v>102</v>
      </c>
    </row>
    <row r="78" spans="1:11" ht="281.25" x14ac:dyDescent="0.25">
      <c r="A78" s="107">
        <v>17</v>
      </c>
      <c r="B78" s="107">
        <v>2023</v>
      </c>
      <c r="C78" s="107" t="s">
        <v>280</v>
      </c>
      <c r="D78" s="114" t="s">
        <v>69</v>
      </c>
      <c r="E78" s="109" t="s">
        <v>106</v>
      </c>
      <c r="F78" s="114" t="s">
        <v>545</v>
      </c>
      <c r="G78" s="112">
        <v>22</v>
      </c>
      <c r="H78" s="114" t="s">
        <v>287</v>
      </c>
      <c r="I78" s="118">
        <v>19308.96</v>
      </c>
      <c r="J78" s="114" t="s">
        <v>889</v>
      </c>
      <c r="K78" s="112" t="s">
        <v>102</v>
      </c>
    </row>
    <row r="79" spans="1:11" ht="93.75" x14ac:dyDescent="0.25">
      <c r="A79" s="107">
        <v>17</v>
      </c>
      <c r="B79" s="107">
        <v>2023</v>
      </c>
      <c r="C79" s="107" t="s">
        <v>280</v>
      </c>
      <c r="D79" s="108" t="s">
        <v>69</v>
      </c>
      <c r="E79" s="109" t="s">
        <v>105</v>
      </c>
      <c r="F79" s="108" t="s">
        <v>890</v>
      </c>
      <c r="G79" s="19">
        <v>32</v>
      </c>
      <c r="H79" s="108" t="s">
        <v>891</v>
      </c>
      <c r="I79" s="111">
        <v>26121.99</v>
      </c>
      <c r="J79" s="108" t="s">
        <v>892</v>
      </c>
      <c r="K79" s="110" t="s">
        <v>102</v>
      </c>
    </row>
    <row r="80" spans="1:11" ht="281.25" x14ac:dyDescent="0.25">
      <c r="A80" s="107">
        <v>8</v>
      </c>
      <c r="B80" s="107">
        <v>2022</v>
      </c>
      <c r="C80" s="107" t="s">
        <v>41</v>
      </c>
      <c r="D80" s="108" t="s">
        <v>67</v>
      </c>
      <c r="E80" s="109" t="s">
        <v>109</v>
      </c>
      <c r="F80" s="114" t="s">
        <v>187</v>
      </c>
      <c r="G80" s="107">
        <v>320</v>
      </c>
      <c r="H80" s="108" t="s">
        <v>188</v>
      </c>
      <c r="I80" s="111">
        <v>305218</v>
      </c>
      <c r="J80" s="108" t="s">
        <v>189</v>
      </c>
      <c r="K80" s="112" t="s">
        <v>102</v>
      </c>
    </row>
    <row r="81" spans="1:11" ht="409.5" x14ac:dyDescent="0.25">
      <c r="A81" s="107">
        <v>8</v>
      </c>
      <c r="B81" s="107">
        <v>2022</v>
      </c>
      <c r="C81" s="107" t="s">
        <v>41</v>
      </c>
      <c r="D81" s="108" t="s">
        <v>67</v>
      </c>
      <c r="E81" s="109" t="s">
        <v>109</v>
      </c>
      <c r="F81" s="108" t="s">
        <v>190</v>
      </c>
      <c r="G81" s="19">
        <v>39</v>
      </c>
      <c r="H81" s="108" t="s">
        <v>191</v>
      </c>
      <c r="I81" s="111">
        <v>15158</v>
      </c>
      <c r="J81" s="108" t="s">
        <v>192</v>
      </c>
      <c r="K81" s="112" t="s">
        <v>119</v>
      </c>
    </row>
    <row r="82" spans="1:11" ht="112.5" x14ac:dyDescent="0.25">
      <c r="A82" s="107">
        <v>8</v>
      </c>
      <c r="B82" s="107">
        <v>2022</v>
      </c>
      <c r="C82" s="107" t="s">
        <v>41</v>
      </c>
      <c r="D82" s="108" t="s">
        <v>67</v>
      </c>
      <c r="E82" s="109" t="s">
        <v>109</v>
      </c>
      <c r="F82" s="108" t="s">
        <v>193</v>
      </c>
      <c r="G82" s="19">
        <v>899</v>
      </c>
      <c r="H82" s="108" t="s">
        <v>191</v>
      </c>
      <c r="I82" s="111">
        <v>337350</v>
      </c>
      <c r="J82" s="108" t="s">
        <v>194</v>
      </c>
      <c r="K82" s="112" t="s">
        <v>102</v>
      </c>
    </row>
    <row r="83" spans="1:11" ht="243.75" x14ac:dyDescent="0.25">
      <c r="A83" s="107">
        <v>8</v>
      </c>
      <c r="B83" s="107">
        <v>2022</v>
      </c>
      <c r="C83" s="107" t="s">
        <v>41</v>
      </c>
      <c r="D83" s="108" t="s">
        <v>103</v>
      </c>
      <c r="E83" s="109" t="s">
        <v>771</v>
      </c>
      <c r="F83" s="114" t="s">
        <v>822</v>
      </c>
      <c r="G83" s="19">
        <v>32</v>
      </c>
      <c r="H83" s="108" t="s">
        <v>823</v>
      </c>
      <c r="I83" s="111">
        <v>10605</v>
      </c>
      <c r="J83" s="108" t="s">
        <v>195</v>
      </c>
      <c r="K83" s="112" t="s">
        <v>119</v>
      </c>
    </row>
    <row r="84" spans="1:11" ht="225" x14ac:dyDescent="0.25">
      <c r="A84" s="107">
        <v>8</v>
      </c>
      <c r="B84" s="107">
        <v>2022</v>
      </c>
      <c r="C84" s="107" t="s">
        <v>41</v>
      </c>
      <c r="D84" s="108" t="s">
        <v>103</v>
      </c>
      <c r="E84" s="109" t="s">
        <v>771</v>
      </c>
      <c r="F84" s="114" t="s">
        <v>824</v>
      </c>
      <c r="G84" s="19">
        <v>22</v>
      </c>
      <c r="H84" s="114" t="s">
        <v>610</v>
      </c>
      <c r="I84" s="111">
        <v>30000</v>
      </c>
      <c r="J84" s="108" t="s">
        <v>196</v>
      </c>
      <c r="K84" s="112" t="s">
        <v>119</v>
      </c>
    </row>
    <row r="85" spans="1:11" ht="150" x14ac:dyDescent="0.25">
      <c r="A85" s="107">
        <v>8</v>
      </c>
      <c r="B85" s="107">
        <v>2022</v>
      </c>
      <c r="C85" s="107" t="s">
        <v>41</v>
      </c>
      <c r="D85" s="108" t="s">
        <v>69</v>
      </c>
      <c r="E85" s="109" t="s">
        <v>123</v>
      </c>
      <c r="F85" s="108" t="s">
        <v>825</v>
      </c>
      <c r="G85" s="19">
        <v>97</v>
      </c>
      <c r="H85" s="108" t="s">
        <v>197</v>
      </c>
      <c r="I85" s="111">
        <v>69211</v>
      </c>
      <c r="J85" s="108" t="s">
        <v>102</v>
      </c>
      <c r="K85" s="112" t="s">
        <v>102</v>
      </c>
    </row>
    <row r="86" spans="1:11" ht="409.5" x14ac:dyDescent="0.25">
      <c r="A86" s="107">
        <v>8</v>
      </c>
      <c r="B86" s="107">
        <v>2022</v>
      </c>
      <c r="C86" s="107" t="s">
        <v>41</v>
      </c>
      <c r="D86" s="108" t="s">
        <v>69</v>
      </c>
      <c r="E86" s="109" t="s">
        <v>106</v>
      </c>
      <c r="F86" s="108" t="s">
        <v>826</v>
      </c>
      <c r="G86" s="19">
        <v>0</v>
      </c>
      <c r="H86" s="108" t="s">
        <v>198</v>
      </c>
      <c r="I86" s="111">
        <v>0</v>
      </c>
      <c r="J86" s="114" t="s">
        <v>199</v>
      </c>
      <c r="K86" s="112" t="s">
        <v>119</v>
      </c>
    </row>
    <row r="87" spans="1:11" ht="225" x14ac:dyDescent="0.25">
      <c r="A87" s="107">
        <v>19</v>
      </c>
      <c r="B87" s="107">
        <v>2022</v>
      </c>
      <c r="C87" s="107" t="s">
        <v>42</v>
      </c>
      <c r="D87" s="108" t="s">
        <v>67</v>
      </c>
      <c r="E87" s="109" t="s">
        <v>109</v>
      </c>
      <c r="F87" s="108" t="s">
        <v>523</v>
      </c>
      <c r="G87" s="110">
        <v>0</v>
      </c>
      <c r="H87" s="108" t="s">
        <v>524</v>
      </c>
      <c r="I87" s="111">
        <v>0</v>
      </c>
      <c r="J87" s="108" t="s">
        <v>521</v>
      </c>
      <c r="K87" s="112" t="s">
        <v>513</v>
      </c>
    </row>
    <row r="88" spans="1:11" ht="93.75" x14ac:dyDescent="0.25">
      <c r="A88" s="107">
        <v>19</v>
      </c>
      <c r="B88" s="107">
        <v>2022</v>
      </c>
      <c r="C88" s="107" t="s">
        <v>42</v>
      </c>
      <c r="D88" s="108" t="s">
        <v>67</v>
      </c>
      <c r="E88" s="109" t="s">
        <v>105</v>
      </c>
      <c r="F88" s="108" t="s">
        <v>902</v>
      </c>
      <c r="G88" s="19">
        <v>0</v>
      </c>
      <c r="H88" s="108" t="s">
        <v>525</v>
      </c>
      <c r="I88" s="111">
        <v>0</v>
      </c>
      <c r="J88" s="108" t="s">
        <v>526</v>
      </c>
      <c r="K88" s="112" t="s">
        <v>513</v>
      </c>
    </row>
    <row r="89" spans="1:11" ht="93.75" x14ac:dyDescent="0.25">
      <c r="A89" s="107">
        <v>19</v>
      </c>
      <c r="B89" s="107">
        <v>2022</v>
      </c>
      <c r="C89" s="107" t="s">
        <v>42</v>
      </c>
      <c r="D89" s="108" t="s">
        <v>69</v>
      </c>
      <c r="E89" s="109" t="s">
        <v>123</v>
      </c>
      <c r="F89" s="108" t="s">
        <v>903</v>
      </c>
      <c r="G89" s="19">
        <v>0</v>
      </c>
      <c r="H89" s="122" t="s">
        <v>294</v>
      </c>
      <c r="I89" s="111">
        <v>0</v>
      </c>
      <c r="J89" s="270" t="s">
        <v>991</v>
      </c>
      <c r="K89" s="112" t="s">
        <v>513</v>
      </c>
    </row>
    <row r="90" spans="1:11" ht="150" x14ac:dyDescent="0.25">
      <c r="A90" s="107">
        <v>19</v>
      </c>
      <c r="B90" s="107">
        <v>2022</v>
      </c>
      <c r="C90" s="107" t="s">
        <v>42</v>
      </c>
      <c r="D90" s="114" t="s">
        <v>67</v>
      </c>
      <c r="E90" s="109" t="s">
        <v>105</v>
      </c>
      <c r="F90" s="114" t="s">
        <v>519</v>
      </c>
      <c r="G90" s="107">
        <v>63</v>
      </c>
      <c r="H90" s="114" t="s">
        <v>520</v>
      </c>
      <c r="I90" s="118">
        <v>20647.62</v>
      </c>
      <c r="J90" s="114" t="s">
        <v>522</v>
      </c>
      <c r="K90" s="112" t="s">
        <v>102</v>
      </c>
    </row>
    <row r="91" spans="1:11" ht="131.25" x14ac:dyDescent="0.25">
      <c r="A91" s="107">
        <v>19</v>
      </c>
      <c r="B91" s="107">
        <v>2023</v>
      </c>
      <c r="C91" s="107" t="s">
        <v>42</v>
      </c>
      <c r="D91" s="114" t="s">
        <v>67</v>
      </c>
      <c r="E91" s="109" t="s">
        <v>105</v>
      </c>
      <c r="F91" s="114" t="s">
        <v>904</v>
      </c>
      <c r="G91" s="107">
        <v>36</v>
      </c>
      <c r="H91" s="114" t="s">
        <v>295</v>
      </c>
      <c r="I91" s="118">
        <v>173632</v>
      </c>
      <c r="J91" s="114" t="s">
        <v>905</v>
      </c>
      <c r="K91" s="112" t="s">
        <v>102</v>
      </c>
    </row>
    <row r="92" spans="1:11" ht="225" x14ac:dyDescent="0.25">
      <c r="A92" s="107">
        <v>19</v>
      </c>
      <c r="B92" s="107">
        <v>2023</v>
      </c>
      <c r="C92" s="107" t="s">
        <v>42</v>
      </c>
      <c r="D92" s="108" t="s">
        <v>67</v>
      </c>
      <c r="E92" s="109" t="s">
        <v>109</v>
      </c>
      <c r="F92" s="127" t="s">
        <v>527</v>
      </c>
      <c r="G92" s="19">
        <v>0</v>
      </c>
      <c r="H92" s="108" t="s">
        <v>528</v>
      </c>
      <c r="I92" s="111">
        <v>0</v>
      </c>
      <c r="J92" s="108" t="s">
        <v>906</v>
      </c>
      <c r="K92" s="112" t="s">
        <v>119</v>
      </c>
    </row>
    <row r="93" spans="1:11" ht="318.75" x14ac:dyDescent="0.25">
      <c r="A93" s="107">
        <v>28</v>
      </c>
      <c r="B93" s="107">
        <v>2022</v>
      </c>
      <c r="C93" s="107" t="s">
        <v>44</v>
      </c>
      <c r="D93" s="108" t="s">
        <v>103</v>
      </c>
      <c r="E93" s="109" t="s">
        <v>771</v>
      </c>
      <c r="F93" s="108" t="s">
        <v>365</v>
      </c>
      <c r="G93" s="19">
        <v>40</v>
      </c>
      <c r="H93" s="108" t="s">
        <v>366</v>
      </c>
      <c r="I93" s="111">
        <v>80000</v>
      </c>
      <c r="J93" s="108" t="s">
        <v>980</v>
      </c>
      <c r="K93" s="112" t="s">
        <v>119</v>
      </c>
    </row>
    <row r="94" spans="1:11" ht="93.75" x14ac:dyDescent="0.25">
      <c r="A94" s="107">
        <v>28</v>
      </c>
      <c r="B94" s="107">
        <v>2022</v>
      </c>
      <c r="C94" s="107" t="s">
        <v>44</v>
      </c>
      <c r="D94" s="108" t="s">
        <v>69</v>
      </c>
      <c r="E94" s="109" t="s">
        <v>123</v>
      </c>
      <c r="F94" s="108" t="s">
        <v>533</v>
      </c>
      <c r="G94" s="107">
        <v>6434</v>
      </c>
      <c r="H94" s="108" t="s">
        <v>367</v>
      </c>
      <c r="I94" s="111">
        <v>271655</v>
      </c>
      <c r="J94" s="108" t="s">
        <v>368</v>
      </c>
      <c r="K94" s="112" t="s">
        <v>165</v>
      </c>
    </row>
    <row r="95" spans="1:11" ht="131.25" x14ac:dyDescent="0.25">
      <c r="A95" s="107">
        <v>28</v>
      </c>
      <c r="B95" s="107">
        <v>2022</v>
      </c>
      <c r="C95" s="107" t="s">
        <v>44</v>
      </c>
      <c r="D95" s="119" t="s">
        <v>68</v>
      </c>
      <c r="E95" s="109" t="s">
        <v>106</v>
      </c>
      <c r="F95" s="108" t="s">
        <v>534</v>
      </c>
      <c r="G95" s="19">
        <v>12</v>
      </c>
      <c r="H95" s="108" t="s">
        <v>369</v>
      </c>
      <c r="I95" s="111">
        <v>39216.769999999997</v>
      </c>
      <c r="J95" s="108" t="s">
        <v>370</v>
      </c>
      <c r="K95" s="112" t="s">
        <v>102</v>
      </c>
    </row>
    <row r="96" spans="1:11" ht="112.5" x14ac:dyDescent="0.25">
      <c r="A96" s="107">
        <v>28</v>
      </c>
      <c r="B96" s="107">
        <v>2022</v>
      </c>
      <c r="C96" s="107" t="s">
        <v>44</v>
      </c>
      <c r="D96" s="108" t="s">
        <v>67</v>
      </c>
      <c r="E96" s="109" t="s">
        <v>104</v>
      </c>
      <c r="F96" s="108" t="s">
        <v>535</v>
      </c>
      <c r="G96" s="112">
        <v>553</v>
      </c>
      <c r="H96" s="108" t="s">
        <v>371</v>
      </c>
      <c r="I96" s="111">
        <v>1077433.23</v>
      </c>
      <c r="J96" s="108" t="s">
        <v>372</v>
      </c>
      <c r="K96" s="112" t="s">
        <v>102</v>
      </c>
    </row>
    <row r="97" spans="1:11" ht="93.75" x14ac:dyDescent="0.25">
      <c r="A97" s="107">
        <v>28</v>
      </c>
      <c r="B97" s="107">
        <v>2022</v>
      </c>
      <c r="C97" s="107" t="s">
        <v>44</v>
      </c>
      <c r="D97" s="108" t="s">
        <v>69</v>
      </c>
      <c r="E97" s="109" t="s">
        <v>105</v>
      </c>
      <c r="F97" s="108" t="s">
        <v>373</v>
      </c>
      <c r="G97" s="19">
        <v>521</v>
      </c>
      <c r="H97" s="108" t="s">
        <v>981</v>
      </c>
      <c r="I97" s="111">
        <v>1664246.5</v>
      </c>
      <c r="J97" s="108" t="s">
        <v>374</v>
      </c>
      <c r="K97" s="112" t="s">
        <v>102</v>
      </c>
    </row>
    <row r="98" spans="1:11" ht="93.75" x14ac:dyDescent="0.25">
      <c r="A98" s="107">
        <v>28</v>
      </c>
      <c r="B98" s="107">
        <v>2022</v>
      </c>
      <c r="C98" s="107" t="s">
        <v>44</v>
      </c>
      <c r="D98" s="108" t="s">
        <v>69</v>
      </c>
      <c r="E98" s="109" t="s">
        <v>123</v>
      </c>
      <c r="F98" s="108" t="s">
        <v>536</v>
      </c>
      <c r="G98" s="107">
        <v>1588</v>
      </c>
      <c r="H98" s="108" t="s">
        <v>375</v>
      </c>
      <c r="I98" s="111">
        <v>277464.58</v>
      </c>
      <c r="J98" s="108" t="s">
        <v>376</v>
      </c>
      <c r="K98" s="112" t="s">
        <v>102</v>
      </c>
    </row>
    <row r="99" spans="1:11" ht="93.75" x14ac:dyDescent="0.25">
      <c r="A99" s="107">
        <v>28</v>
      </c>
      <c r="B99" s="107">
        <v>2022</v>
      </c>
      <c r="C99" s="107" t="s">
        <v>44</v>
      </c>
      <c r="D99" s="108" t="s">
        <v>69</v>
      </c>
      <c r="E99" s="109" t="s">
        <v>105</v>
      </c>
      <c r="F99" s="108" t="s">
        <v>612</v>
      </c>
      <c r="G99" s="107">
        <v>50</v>
      </c>
      <c r="H99" s="114" t="s">
        <v>377</v>
      </c>
      <c r="I99" s="111">
        <v>5000</v>
      </c>
      <c r="J99" s="114" t="s">
        <v>102</v>
      </c>
      <c r="K99" s="112" t="s">
        <v>102</v>
      </c>
    </row>
    <row r="100" spans="1:11" ht="93.75" x14ac:dyDescent="0.25">
      <c r="A100" s="107">
        <v>28</v>
      </c>
      <c r="B100" s="107">
        <v>2022</v>
      </c>
      <c r="C100" s="107" t="s">
        <v>44</v>
      </c>
      <c r="D100" s="108" t="s">
        <v>69</v>
      </c>
      <c r="E100" s="109" t="s">
        <v>106</v>
      </c>
      <c r="F100" s="108" t="s">
        <v>537</v>
      </c>
      <c r="G100" s="107">
        <v>200</v>
      </c>
      <c r="H100" s="108" t="s">
        <v>378</v>
      </c>
      <c r="I100" s="111">
        <v>48965.55</v>
      </c>
      <c r="J100" s="108" t="s">
        <v>379</v>
      </c>
      <c r="K100" s="112" t="s">
        <v>102</v>
      </c>
    </row>
    <row r="101" spans="1:11" ht="168.75" x14ac:dyDescent="0.25">
      <c r="A101" s="107">
        <v>28</v>
      </c>
      <c r="B101" s="107">
        <v>2023</v>
      </c>
      <c r="C101" s="107" t="s">
        <v>44</v>
      </c>
      <c r="D101" s="108" t="s">
        <v>103</v>
      </c>
      <c r="E101" s="109" t="s">
        <v>104</v>
      </c>
      <c r="F101" s="114" t="s">
        <v>380</v>
      </c>
      <c r="G101" s="107">
        <v>51</v>
      </c>
      <c r="H101" s="114" t="s">
        <v>381</v>
      </c>
      <c r="I101" s="118">
        <v>0</v>
      </c>
      <c r="J101" s="114" t="s">
        <v>382</v>
      </c>
      <c r="K101" s="112" t="s">
        <v>119</v>
      </c>
    </row>
    <row r="102" spans="1:11" ht="168.75" x14ac:dyDescent="0.25">
      <c r="A102" s="107">
        <v>13</v>
      </c>
      <c r="B102" s="107">
        <v>2022</v>
      </c>
      <c r="C102" s="107" t="s">
        <v>45</v>
      </c>
      <c r="D102" s="108" t="s">
        <v>67</v>
      </c>
      <c r="E102" s="121" t="s">
        <v>105</v>
      </c>
      <c r="F102" s="108" t="s">
        <v>853</v>
      </c>
      <c r="G102" s="19">
        <v>57</v>
      </c>
      <c r="H102" s="125" t="s">
        <v>239</v>
      </c>
      <c r="I102" s="111">
        <v>326113.71999999997</v>
      </c>
      <c r="J102" s="125" t="s">
        <v>854</v>
      </c>
      <c r="K102" s="112" t="s">
        <v>102</v>
      </c>
    </row>
    <row r="103" spans="1:11" ht="150" x14ac:dyDescent="0.25">
      <c r="A103" s="107">
        <v>13</v>
      </c>
      <c r="B103" s="107">
        <v>2022</v>
      </c>
      <c r="C103" s="107" t="s">
        <v>45</v>
      </c>
      <c r="D103" s="108" t="s">
        <v>103</v>
      </c>
      <c r="E103" s="109" t="s">
        <v>771</v>
      </c>
      <c r="F103" s="108" t="s">
        <v>855</v>
      </c>
      <c r="G103" s="19">
        <v>15</v>
      </c>
      <c r="H103" s="108" t="s">
        <v>856</v>
      </c>
      <c r="I103" s="111">
        <v>78886</v>
      </c>
      <c r="J103" s="125" t="s">
        <v>240</v>
      </c>
      <c r="K103" s="112" t="s">
        <v>102</v>
      </c>
    </row>
    <row r="104" spans="1:11" ht="150" x14ac:dyDescent="0.25">
      <c r="A104" s="107">
        <v>23</v>
      </c>
      <c r="B104" s="107">
        <v>2022</v>
      </c>
      <c r="C104" s="107" t="s">
        <v>322</v>
      </c>
      <c r="D104" s="114" t="s">
        <v>67</v>
      </c>
      <c r="E104" s="109" t="s">
        <v>109</v>
      </c>
      <c r="F104" s="108" t="s">
        <v>940</v>
      </c>
      <c r="G104" s="19">
        <v>363</v>
      </c>
      <c r="H104" s="108" t="s">
        <v>941</v>
      </c>
      <c r="I104" s="111">
        <v>993000</v>
      </c>
      <c r="J104" s="108" t="s">
        <v>942</v>
      </c>
      <c r="K104" s="112" t="s">
        <v>102</v>
      </c>
    </row>
    <row r="105" spans="1:11" ht="206.25" x14ac:dyDescent="0.25">
      <c r="A105" s="107">
        <v>23</v>
      </c>
      <c r="B105" s="107">
        <v>2022</v>
      </c>
      <c r="C105" s="107" t="s">
        <v>322</v>
      </c>
      <c r="D105" s="108" t="s">
        <v>67</v>
      </c>
      <c r="E105" s="109" t="s">
        <v>105</v>
      </c>
      <c r="F105" s="108" t="s">
        <v>943</v>
      </c>
      <c r="G105" s="19">
        <v>117</v>
      </c>
      <c r="H105" s="108" t="s">
        <v>323</v>
      </c>
      <c r="I105" s="111">
        <v>706500</v>
      </c>
      <c r="J105" s="108" t="s">
        <v>324</v>
      </c>
      <c r="K105" s="112" t="s">
        <v>102</v>
      </c>
    </row>
    <row r="106" spans="1:11" ht="131.25" x14ac:dyDescent="0.25">
      <c r="A106" s="107">
        <v>27</v>
      </c>
      <c r="B106" s="107">
        <v>2022</v>
      </c>
      <c r="C106" s="107" t="s">
        <v>354</v>
      </c>
      <c r="D106" s="108" t="s">
        <v>103</v>
      </c>
      <c r="E106" s="109" t="s">
        <v>802</v>
      </c>
      <c r="F106" s="108" t="s">
        <v>355</v>
      </c>
      <c r="G106" s="19">
        <v>115</v>
      </c>
      <c r="H106" s="108" t="s">
        <v>974</v>
      </c>
      <c r="I106" s="111">
        <v>1457.54</v>
      </c>
      <c r="J106" s="108" t="s">
        <v>356</v>
      </c>
      <c r="K106" s="19" t="s">
        <v>102</v>
      </c>
    </row>
    <row r="107" spans="1:11" ht="93.75" x14ac:dyDescent="0.25">
      <c r="A107" s="107">
        <v>27</v>
      </c>
      <c r="B107" s="107">
        <v>2022</v>
      </c>
      <c r="C107" s="107" t="s">
        <v>354</v>
      </c>
      <c r="D107" s="114" t="s">
        <v>357</v>
      </c>
      <c r="E107" s="109" t="s">
        <v>123</v>
      </c>
      <c r="F107" s="108" t="s">
        <v>975</v>
      </c>
      <c r="G107" s="19">
        <v>20</v>
      </c>
      <c r="H107" s="108" t="s">
        <v>976</v>
      </c>
      <c r="I107" s="111">
        <v>60100</v>
      </c>
      <c r="J107" s="108" t="s">
        <v>358</v>
      </c>
      <c r="K107" s="112" t="s">
        <v>102</v>
      </c>
    </row>
    <row r="108" spans="1:11" ht="93.75" x14ac:dyDescent="0.25">
      <c r="A108" s="107">
        <v>27</v>
      </c>
      <c r="B108" s="107">
        <v>2022</v>
      </c>
      <c r="C108" s="107" t="s">
        <v>354</v>
      </c>
      <c r="D108" s="114" t="s">
        <v>357</v>
      </c>
      <c r="E108" s="121" t="s">
        <v>105</v>
      </c>
      <c r="F108" s="114" t="s">
        <v>977</v>
      </c>
      <c r="G108" s="107">
        <v>37</v>
      </c>
      <c r="H108" s="108" t="s">
        <v>978</v>
      </c>
      <c r="I108" s="111">
        <v>98319.44</v>
      </c>
      <c r="J108" s="108" t="s">
        <v>359</v>
      </c>
      <c r="K108" s="112" t="s">
        <v>102</v>
      </c>
    </row>
    <row r="109" spans="1:11" ht="75" x14ac:dyDescent="0.25">
      <c r="A109" s="107">
        <v>27</v>
      </c>
      <c r="B109" s="107">
        <v>2022</v>
      </c>
      <c r="C109" s="107" t="s">
        <v>354</v>
      </c>
      <c r="D109" s="108" t="s">
        <v>67</v>
      </c>
      <c r="E109" s="109" t="s">
        <v>104</v>
      </c>
      <c r="F109" s="108" t="s">
        <v>360</v>
      </c>
      <c r="G109" s="19">
        <v>1</v>
      </c>
      <c r="H109" s="108" t="s">
        <v>361</v>
      </c>
      <c r="I109" s="111">
        <v>2345</v>
      </c>
      <c r="J109" s="108" t="s">
        <v>362</v>
      </c>
      <c r="K109" s="112" t="s">
        <v>119</v>
      </c>
    </row>
    <row r="110" spans="1:11" ht="75" x14ac:dyDescent="0.25">
      <c r="A110" s="107">
        <v>27</v>
      </c>
      <c r="B110" s="107">
        <v>2023</v>
      </c>
      <c r="C110" s="107" t="s">
        <v>354</v>
      </c>
      <c r="D110" s="114" t="s">
        <v>67</v>
      </c>
      <c r="E110" s="109" t="s">
        <v>109</v>
      </c>
      <c r="F110" s="114" t="s">
        <v>979</v>
      </c>
      <c r="G110" s="137">
        <v>49</v>
      </c>
      <c r="H110" s="138" t="s">
        <v>363</v>
      </c>
      <c r="I110" s="118">
        <v>19600</v>
      </c>
      <c r="J110" s="114" t="s">
        <v>364</v>
      </c>
      <c r="K110" s="112" t="s">
        <v>102</v>
      </c>
    </row>
    <row r="111" spans="1:11" ht="150" x14ac:dyDescent="0.25">
      <c r="A111" s="107">
        <v>4</v>
      </c>
      <c r="B111" s="107">
        <v>2022</v>
      </c>
      <c r="C111" s="107" t="s">
        <v>48</v>
      </c>
      <c r="D111" s="108" t="s">
        <v>103</v>
      </c>
      <c r="E111" s="109" t="s">
        <v>771</v>
      </c>
      <c r="F111" s="108" t="s">
        <v>116</v>
      </c>
      <c r="G111" s="19">
        <v>5</v>
      </c>
      <c r="H111" s="108" t="s">
        <v>117</v>
      </c>
      <c r="I111" s="111">
        <v>37861.550000000003</v>
      </c>
      <c r="J111" s="114" t="s">
        <v>118</v>
      </c>
      <c r="K111" s="112" t="s">
        <v>119</v>
      </c>
    </row>
    <row r="112" spans="1:11" ht="131.25" x14ac:dyDescent="0.25">
      <c r="A112" s="107">
        <v>4</v>
      </c>
      <c r="B112" s="107">
        <v>2022</v>
      </c>
      <c r="C112" s="107" t="s">
        <v>48</v>
      </c>
      <c r="D112" s="119" t="s">
        <v>67</v>
      </c>
      <c r="E112" s="109" t="s">
        <v>109</v>
      </c>
      <c r="F112" s="108" t="s">
        <v>120</v>
      </c>
      <c r="G112" s="19">
        <v>9</v>
      </c>
      <c r="H112" s="108" t="s">
        <v>631</v>
      </c>
      <c r="I112" s="111">
        <v>9000</v>
      </c>
      <c r="J112" s="108" t="s">
        <v>121</v>
      </c>
      <c r="K112" s="112" t="s">
        <v>102</v>
      </c>
    </row>
    <row r="113" spans="1:11" ht="225" x14ac:dyDescent="0.25">
      <c r="A113" s="107">
        <v>4</v>
      </c>
      <c r="B113" s="107">
        <v>2022</v>
      </c>
      <c r="C113" s="107" t="s">
        <v>48</v>
      </c>
      <c r="D113" s="108" t="s">
        <v>69</v>
      </c>
      <c r="E113" s="109" t="s">
        <v>105</v>
      </c>
      <c r="F113" s="108" t="s">
        <v>796</v>
      </c>
      <c r="G113" s="19">
        <v>0</v>
      </c>
      <c r="H113" s="108" t="s">
        <v>797</v>
      </c>
      <c r="I113" s="111">
        <v>0</v>
      </c>
      <c r="J113" s="114" t="s">
        <v>122</v>
      </c>
      <c r="K113" s="112" t="s">
        <v>513</v>
      </c>
    </row>
    <row r="114" spans="1:11" ht="225" x14ac:dyDescent="0.25">
      <c r="A114" s="107">
        <v>4</v>
      </c>
      <c r="B114" s="107">
        <v>2022</v>
      </c>
      <c r="C114" s="107" t="s">
        <v>48</v>
      </c>
      <c r="D114" s="108" t="s">
        <v>67</v>
      </c>
      <c r="E114" s="109" t="s">
        <v>123</v>
      </c>
      <c r="F114" s="108" t="s">
        <v>124</v>
      </c>
      <c r="G114" s="110">
        <v>17</v>
      </c>
      <c r="H114" s="108" t="s">
        <v>125</v>
      </c>
      <c r="I114" s="111">
        <v>65000</v>
      </c>
      <c r="J114" s="108" t="s">
        <v>126</v>
      </c>
      <c r="K114" s="112" t="s">
        <v>102</v>
      </c>
    </row>
    <row r="115" spans="1:11" s="126" customFormat="1" ht="131.25" x14ac:dyDescent="0.25">
      <c r="A115" s="107">
        <v>4</v>
      </c>
      <c r="B115" s="107">
        <v>2023</v>
      </c>
      <c r="C115" s="107" t="s">
        <v>48</v>
      </c>
      <c r="D115" s="108" t="s">
        <v>67</v>
      </c>
      <c r="E115" s="109" t="s">
        <v>105</v>
      </c>
      <c r="F115" s="108" t="s">
        <v>798</v>
      </c>
      <c r="G115" s="110">
        <v>101</v>
      </c>
      <c r="H115" s="108" t="s">
        <v>630</v>
      </c>
      <c r="I115" s="111">
        <v>956172.21</v>
      </c>
      <c r="J115" s="108" t="s">
        <v>127</v>
      </c>
      <c r="K115" s="112" t="s">
        <v>119</v>
      </c>
    </row>
    <row r="116" spans="1:11" ht="262.5" x14ac:dyDescent="0.25">
      <c r="A116" s="107">
        <v>4</v>
      </c>
      <c r="B116" s="107">
        <v>2023</v>
      </c>
      <c r="C116" s="107" t="s">
        <v>48</v>
      </c>
      <c r="D116" s="108" t="s">
        <v>103</v>
      </c>
      <c r="E116" s="109" t="s">
        <v>771</v>
      </c>
      <c r="F116" s="108" t="s">
        <v>799</v>
      </c>
      <c r="G116" s="110">
        <v>21</v>
      </c>
      <c r="H116" s="114" t="s">
        <v>800</v>
      </c>
      <c r="I116" s="111">
        <v>198544.47</v>
      </c>
      <c r="J116" s="108" t="s">
        <v>801</v>
      </c>
      <c r="K116" s="112" t="s">
        <v>119</v>
      </c>
    </row>
    <row r="117" spans="1:11" ht="243.75" x14ac:dyDescent="0.25">
      <c r="A117" s="107">
        <v>4</v>
      </c>
      <c r="B117" s="107">
        <v>2023</v>
      </c>
      <c r="C117" s="107" t="s">
        <v>48</v>
      </c>
      <c r="D117" s="114" t="s">
        <v>67</v>
      </c>
      <c r="E117" s="109" t="s">
        <v>109</v>
      </c>
      <c r="F117" s="114" t="s">
        <v>128</v>
      </c>
      <c r="G117" s="107" t="s">
        <v>129</v>
      </c>
      <c r="H117" s="114" t="s">
        <v>130</v>
      </c>
      <c r="I117" s="118">
        <v>741527</v>
      </c>
      <c r="J117" s="114" t="s">
        <v>131</v>
      </c>
      <c r="K117" s="112" t="s">
        <v>102</v>
      </c>
    </row>
    <row r="118" spans="1:11" ht="75" x14ac:dyDescent="0.25">
      <c r="A118" s="107">
        <v>7</v>
      </c>
      <c r="B118" s="107">
        <v>2022</v>
      </c>
      <c r="C118" s="107" t="s">
        <v>161</v>
      </c>
      <c r="D118" s="114" t="s">
        <v>67</v>
      </c>
      <c r="E118" s="121" t="s">
        <v>109</v>
      </c>
      <c r="F118" s="108" t="s">
        <v>814</v>
      </c>
      <c r="G118" s="107">
        <v>91</v>
      </c>
      <c r="H118" s="114" t="s">
        <v>162</v>
      </c>
      <c r="I118" s="115">
        <v>108872.5</v>
      </c>
      <c r="J118" s="271" t="s">
        <v>163</v>
      </c>
      <c r="K118" s="112" t="s">
        <v>102</v>
      </c>
    </row>
    <row r="119" spans="1:11" ht="93.75" x14ac:dyDescent="0.25">
      <c r="A119" s="107">
        <v>7</v>
      </c>
      <c r="B119" s="107">
        <v>2022</v>
      </c>
      <c r="C119" s="107" t="s">
        <v>161</v>
      </c>
      <c r="D119" s="108" t="s">
        <v>68</v>
      </c>
      <c r="E119" s="121" t="s">
        <v>123</v>
      </c>
      <c r="F119" s="114" t="s">
        <v>164</v>
      </c>
      <c r="G119" s="107">
        <v>65</v>
      </c>
      <c r="H119" s="114" t="s">
        <v>815</v>
      </c>
      <c r="I119" s="115">
        <v>3000</v>
      </c>
      <c r="J119" s="114" t="s">
        <v>165</v>
      </c>
      <c r="K119" s="112" t="s">
        <v>102</v>
      </c>
    </row>
    <row r="120" spans="1:11" ht="93.75" x14ac:dyDescent="0.25">
      <c r="A120" s="107">
        <v>7</v>
      </c>
      <c r="B120" s="107">
        <v>2023</v>
      </c>
      <c r="C120" s="107" t="s">
        <v>161</v>
      </c>
      <c r="D120" s="114" t="s">
        <v>67</v>
      </c>
      <c r="E120" s="109" t="s">
        <v>123</v>
      </c>
      <c r="F120" s="114" t="s">
        <v>166</v>
      </c>
      <c r="G120" s="107">
        <v>3</v>
      </c>
      <c r="H120" s="114" t="s">
        <v>816</v>
      </c>
      <c r="I120" s="118">
        <v>3992</v>
      </c>
      <c r="J120" s="114" t="s">
        <v>167</v>
      </c>
      <c r="K120" s="112" t="s">
        <v>102</v>
      </c>
    </row>
    <row r="121" spans="1:11" ht="93.75" x14ac:dyDescent="0.25">
      <c r="A121" s="107">
        <v>7</v>
      </c>
      <c r="B121" s="107">
        <v>2023</v>
      </c>
      <c r="C121" s="107" t="s">
        <v>161</v>
      </c>
      <c r="D121" s="114" t="s">
        <v>67</v>
      </c>
      <c r="E121" s="109" t="s">
        <v>123</v>
      </c>
      <c r="F121" s="114" t="s">
        <v>168</v>
      </c>
      <c r="G121" s="107">
        <v>56</v>
      </c>
      <c r="H121" s="114" t="s">
        <v>817</v>
      </c>
      <c r="I121" s="118">
        <v>3000</v>
      </c>
      <c r="J121" s="114" t="s">
        <v>169</v>
      </c>
      <c r="K121" s="112" t="s">
        <v>102</v>
      </c>
    </row>
    <row r="122" spans="1:11" ht="150" x14ac:dyDescent="0.25">
      <c r="A122" s="107">
        <v>7</v>
      </c>
      <c r="B122" s="107">
        <v>2023</v>
      </c>
      <c r="C122" s="107" t="s">
        <v>161</v>
      </c>
      <c r="D122" s="114" t="s">
        <v>67</v>
      </c>
      <c r="E122" s="109" t="s">
        <v>105</v>
      </c>
      <c r="F122" s="114" t="s">
        <v>170</v>
      </c>
      <c r="G122" s="107">
        <v>64</v>
      </c>
      <c r="H122" s="114" t="s">
        <v>171</v>
      </c>
      <c r="I122" s="118">
        <v>57058</v>
      </c>
      <c r="J122" s="114" t="s">
        <v>172</v>
      </c>
      <c r="K122" s="112" t="s">
        <v>102</v>
      </c>
    </row>
    <row r="123" spans="1:11" ht="75" x14ac:dyDescent="0.25">
      <c r="A123" s="107">
        <v>7</v>
      </c>
      <c r="B123" s="107">
        <v>2023</v>
      </c>
      <c r="C123" s="107" t="s">
        <v>161</v>
      </c>
      <c r="D123" s="114" t="s">
        <v>68</v>
      </c>
      <c r="E123" s="109" t="s">
        <v>106</v>
      </c>
      <c r="F123" s="114" t="s">
        <v>173</v>
      </c>
      <c r="G123" s="107">
        <v>7</v>
      </c>
      <c r="H123" s="114" t="s">
        <v>174</v>
      </c>
      <c r="I123" s="118">
        <v>455</v>
      </c>
      <c r="J123" s="114" t="s">
        <v>175</v>
      </c>
      <c r="K123" s="112" t="s">
        <v>102</v>
      </c>
    </row>
    <row r="124" spans="1:11" ht="150" x14ac:dyDescent="0.25">
      <c r="A124" s="107">
        <v>7</v>
      </c>
      <c r="B124" s="107">
        <v>2023</v>
      </c>
      <c r="C124" s="107" t="s">
        <v>161</v>
      </c>
      <c r="D124" s="114" t="s">
        <v>68</v>
      </c>
      <c r="E124" s="109" t="s">
        <v>107</v>
      </c>
      <c r="F124" s="114" t="s">
        <v>176</v>
      </c>
      <c r="G124" s="107">
        <v>30</v>
      </c>
      <c r="H124" s="114" t="s">
        <v>177</v>
      </c>
      <c r="I124" s="118">
        <v>13200</v>
      </c>
      <c r="J124" s="114" t="s">
        <v>178</v>
      </c>
      <c r="K124" s="112" t="s">
        <v>102</v>
      </c>
    </row>
    <row r="125" spans="1:11" ht="112.5" x14ac:dyDescent="0.25">
      <c r="A125" s="107">
        <v>7</v>
      </c>
      <c r="B125" s="107">
        <v>2023</v>
      </c>
      <c r="C125" s="107" t="s">
        <v>161</v>
      </c>
      <c r="D125" s="114" t="s">
        <v>69</v>
      </c>
      <c r="E125" s="109" t="s">
        <v>105</v>
      </c>
      <c r="F125" s="114" t="s">
        <v>818</v>
      </c>
      <c r="G125" s="107">
        <v>5</v>
      </c>
      <c r="H125" s="114" t="s">
        <v>179</v>
      </c>
      <c r="I125" s="118">
        <v>47531.199999999997</v>
      </c>
      <c r="J125" s="114" t="s">
        <v>180</v>
      </c>
      <c r="K125" s="112" t="s">
        <v>102</v>
      </c>
    </row>
    <row r="126" spans="1:11" ht="150" x14ac:dyDescent="0.25">
      <c r="A126" s="107">
        <v>7</v>
      </c>
      <c r="B126" s="107">
        <v>2023</v>
      </c>
      <c r="C126" s="107" t="s">
        <v>161</v>
      </c>
      <c r="D126" s="114" t="s">
        <v>69</v>
      </c>
      <c r="E126" s="109" t="s">
        <v>105</v>
      </c>
      <c r="F126" s="114" t="s">
        <v>181</v>
      </c>
      <c r="G126" s="107">
        <v>66</v>
      </c>
      <c r="H126" s="114" t="s">
        <v>819</v>
      </c>
      <c r="I126" s="118">
        <v>2832.98</v>
      </c>
      <c r="J126" s="114" t="s">
        <v>182</v>
      </c>
      <c r="K126" s="112" t="s">
        <v>102</v>
      </c>
    </row>
    <row r="127" spans="1:11" ht="187.5" x14ac:dyDescent="0.25">
      <c r="A127" s="107">
        <v>7</v>
      </c>
      <c r="B127" s="107">
        <v>2023</v>
      </c>
      <c r="C127" s="107" t="s">
        <v>161</v>
      </c>
      <c r="D127" s="114" t="s">
        <v>69</v>
      </c>
      <c r="E127" s="109" t="s">
        <v>105</v>
      </c>
      <c r="F127" s="114" t="s">
        <v>820</v>
      </c>
      <c r="G127" s="107">
        <v>2</v>
      </c>
      <c r="H127" s="114" t="s">
        <v>183</v>
      </c>
      <c r="I127" s="118">
        <v>8536.32</v>
      </c>
      <c r="J127" s="114" t="s">
        <v>184</v>
      </c>
      <c r="K127" s="112" t="s">
        <v>102</v>
      </c>
    </row>
    <row r="128" spans="1:11" ht="93.75" x14ac:dyDescent="0.25">
      <c r="A128" s="107">
        <v>7</v>
      </c>
      <c r="B128" s="107">
        <v>2023</v>
      </c>
      <c r="C128" s="107" t="s">
        <v>161</v>
      </c>
      <c r="D128" s="114" t="s">
        <v>69</v>
      </c>
      <c r="E128" s="109" t="s">
        <v>105</v>
      </c>
      <c r="F128" s="114" t="s">
        <v>185</v>
      </c>
      <c r="G128" s="107">
        <v>63</v>
      </c>
      <c r="H128" s="114" t="s">
        <v>821</v>
      </c>
      <c r="I128" s="118">
        <v>51106</v>
      </c>
      <c r="J128" s="114" t="s">
        <v>186</v>
      </c>
      <c r="K128" s="112" t="s">
        <v>102</v>
      </c>
    </row>
    <row r="129" spans="1:11" ht="112.5" x14ac:dyDescent="0.25">
      <c r="A129" s="107">
        <v>3</v>
      </c>
      <c r="B129" s="107">
        <v>2022</v>
      </c>
      <c r="C129" s="107" t="s">
        <v>49</v>
      </c>
      <c r="D129" s="108" t="s">
        <v>67</v>
      </c>
      <c r="E129" s="109" t="s">
        <v>109</v>
      </c>
      <c r="F129" s="108" t="s">
        <v>793</v>
      </c>
      <c r="G129" s="110">
        <v>313</v>
      </c>
      <c r="H129" s="108" t="s">
        <v>110</v>
      </c>
      <c r="I129" s="117">
        <v>42888</v>
      </c>
      <c r="J129" s="108" t="s">
        <v>111</v>
      </c>
      <c r="K129" s="112" t="s">
        <v>102</v>
      </c>
    </row>
    <row r="130" spans="1:11" ht="187.5" x14ac:dyDescent="0.25">
      <c r="A130" s="107">
        <v>3</v>
      </c>
      <c r="B130" s="107">
        <v>2023</v>
      </c>
      <c r="C130" s="107" t="s">
        <v>49</v>
      </c>
      <c r="D130" s="114" t="s">
        <v>67</v>
      </c>
      <c r="E130" s="109" t="s">
        <v>109</v>
      </c>
      <c r="F130" s="114" t="s">
        <v>794</v>
      </c>
      <c r="G130" s="107" t="s">
        <v>112</v>
      </c>
      <c r="H130" s="114" t="s">
        <v>110</v>
      </c>
      <c r="I130" s="118">
        <v>140225</v>
      </c>
      <c r="J130" s="114" t="s">
        <v>113</v>
      </c>
      <c r="K130" s="112" t="s">
        <v>102</v>
      </c>
    </row>
    <row r="131" spans="1:11" ht="150" x14ac:dyDescent="0.25">
      <c r="A131" s="107">
        <v>3</v>
      </c>
      <c r="B131" s="107">
        <v>2023</v>
      </c>
      <c r="C131" s="107" t="s">
        <v>49</v>
      </c>
      <c r="D131" s="114" t="s">
        <v>67</v>
      </c>
      <c r="E131" s="109" t="s">
        <v>109</v>
      </c>
      <c r="F131" s="114" t="s">
        <v>795</v>
      </c>
      <c r="G131" s="107" t="s">
        <v>114</v>
      </c>
      <c r="H131" s="114" t="s">
        <v>110</v>
      </c>
      <c r="I131" s="118">
        <v>32645.22</v>
      </c>
      <c r="J131" s="114" t="s">
        <v>115</v>
      </c>
      <c r="K131" s="112" t="s">
        <v>102</v>
      </c>
    </row>
    <row r="132" spans="1:11" ht="168.75" x14ac:dyDescent="0.25">
      <c r="A132" s="107">
        <v>1</v>
      </c>
      <c r="B132" s="107">
        <v>2022</v>
      </c>
      <c r="C132" s="107" t="s">
        <v>51</v>
      </c>
      <c r="D132" s="108" t="s">
        <v>67</v>
      </c>
      <c r="E132" s="109" t="s">
        <v>101</v>
      </c>
      <c r="F132" s="108" t="s">
        <v>769</v>
      </c>
      <c r="G132" s="110">
        <v>56</v>
      </c>
      <c r="H132" s="108" t="s">
        <v>604</v>
      </c>
      <c r="I132" s="111">
        <v>13800</v>
      </c>
      <c r="J132" s="108" t="s">
        <v>770</v>
      </c>
      <c r="K132" s="112" t="s">
        <v>102</v>
      </c>
    </row>
    <row r="133" spans="1:11" ht="131.25" x14ac:dyDescent="0.25">
      <c r="A133" s="107">
        <v>1</v>
      </c>
      <c r="B133" s="107">
        <v>2023</v>
      </c>
      <c r="C133" s="107" t="s">
        <v>51</v>
      </c>
      <c r="D133" s="108" t="s">
        <v>103</v>
      </c>
      <c r="E133" s="109" t="s">
        <v>771</v>
      </c>
      <c r="F133" s="114" t="s">
        <v>772</v>
      </c>
      <c r="G133" s="112">
        <v>22</v>
      </c>
      <c r="H133" s="114" t="s">
        <v>602</v>
      </c>
      <c r="I133" s="115">
        <v>147460.75</v>
      </c>
      <c r="J133" s="108" t="s">
        <v>773</v>
      </c>
      <c r="K133" s="112" t="s">
        <v>102</v>
      </c>
    </row>
    <row r="134" spans="1:11" ht="187.5" x14ac:dyDescent="0.25">
      <c r="A134" s="107">
        <v>1</v>
      </c>
      <c r="B134" s="107">
        <v>2023</v>
      </c>
      <c r="C134" s="107" t="s">
        <v>51</v>
      </c>
      <c r="D134" s="108" t="s">
        <v>103</v>
      </c>
      <c r="E134" s="109" t="s">
        <v>771</v>
      </c>
      <c r="F134" s="114" t="s">
        <v>774</v>
      </c>
      <c r="G134" s="112">
        <v>38</v>
      </c>
      <c r="H134" s="114" t="s">
        <v>597</v>
      </c>
      <c r="I134" s="115">
        <f>37460.13+71849.53+21224.16</f>
        <v>130533.82</v>
      </c>
      <c r="J134" s="108" t="s">
        <v>773</v>
      </c>
      <c r="K134" s="112" t="s">
        <v>102</v>
      </c>
    </row>
    <row r="135" spans="1:11" ht="150" x14ac:dyDescent="0.25">
      <c r="A135" s="107">
        <v>1</v>
      </c>
      <c r="B135" s="107">
        <v>2023</v>
      </c>
      <c r="C135" s="107" t="s">
        <v>51</v>
      </c>
      <c r="D135" s="108" t="s">
        <v>67</v>
      </c>
      <c r="E135" s="109" t="s">
        <v>104</v>
      </c>
      <c r="F135" s="108" t="s">
        <v>775</v>
      </c>
      <c r="G135" s="110">
        <v>16</v>
      </c>
      <c r="H135" s="108" t="s">
        <v>602</v>
      </c>
      <c r="I135" s="111">
        <v>30500</v>
      </c>
      <c r="J135" s="108" t="s">
        <v>770</v>
      </c>
      <c r="K135" s="110" t="s">
        <v>102</v>
      </c>
    </row>
    <row r="136" spans="1:11" ht="131.25" x14ac:dyDescent="0.25">
      <c r="A136" s="107">
        <v>1</v>
      </c>
      <c r="B136" s="107">
        <v>2023</v>
      </c>
      <c r="C136" s="107" t="s">
        <v>51</v>
      </c>
      <c r="D136" s="108" t="s">
        <v>69</v>
      </c>
      <c r="E136" s="109" t="s">
        <v>105</v>
      </c>
      <c r="F136" s="114" t="s">
        <v>776</v>
      </c>
      <c r="G136" s="110">
        <v>34</v>
      </c>
      <c r="H136" s="108" t="s">
        <v>602</v>
      </c>
      <c r="I136" s="111">
        <v>121207.51</v>
      </c>
      <c r="J136" s="116" t="s">
        <v>777</v>
      </c>
      <c r="K136" s="112" t="s">
        <v>102</v>
      </c>
    </row>
    <row r="137" spans="1:11" ht="187.5" x14ac:dyDescent="0.25">
      <c r="A137" s="107">
        <v>11</v>
      </c>
      <c r="B137" s="107">
        <v>2022</v>
      </c>
      <c r="C137" s="107" t="s">
        <v>52</v>
      </c>
      <c r="D137" s="108" t="s">
        <v>67</v>
      </c>
      <c r="E137" s="109" t="s">
        <v>109</v>
      </c>
      <c r="F137" s="123" t="s">
        <v>851</v>
      </c>
      <c r="G137" s="110">
        <v>641</v>
      </c>
      <c r="H137" s="108" t="s">
        <v>214</v>
      </c>
      <c r="I137" s="111">
        <v>143000</v>
      </c>
      <c r="J137" s="108" t="s">
        <v>215</v>
      </c>
      <c r="K137" s="112" t="s">
        <v>102</v>
      </c>
    </row>
    <row r="138" spans="1:11" ht="206.25" x14ac:dyDescent="0.25">
      <c r="A138" s="107">
        <v>15</v>
      </c>
      <c r="B138" s="107">
        <v>2022</v>
      </c>
      <c r="C138" s="107" t="s">
        <v>53</v>
      </c>
      <c r="D138" s="108" t="s">
        <v>69</v>
      </c>
      <c r="E138" s="109" t="s">
        <v>105</v>
      </c>
      <c r="F138" s="108" t="s">
        <v>864</v>
      </c>
      <c r="G138" s="110">
        <v>30</v>
      </c>
      <c r="H138" s="108" t="s">
        <v>638</v>
      </c>
      <c r="I138" s="111">
        <v>170522.91</v>
      </c>
      <c r="J138" s="108" t="s">
        <v>247</v>
      </c>
      <c r="K138" s="112" t="s">
        <v>102</v>
      </c>
    </row>
    <row r="139" spans="1:11" ht="131.25" x14ac:dyDescent="0.25">
      <c r="A139" s="107">
        <v>15</v>
      </c>
      <c r="B139" s="107">
        <v>2022</v>
      </c>
      <c r="C139" s="107" t="s">
        <v>53</v>
      </c>
      <c r="D139" s="108" t="s">
        <v>69</v>
      </c>
      <c r="E139" s="109" t="s">
        <v>105</v>
      </c>
      <c r="F139" s="108" t="s">
        <v>865</v>
      </c>
      <c r="G139" s="110">
        <v>21</v>
      </c>
      <c r="H139" s="108" t="s">
        <v>640</v>
      </c>
      <c r="I139" s="111">
        <v>87919.74</v>
      </c>
      <c r="J139" s="108" t="s">
        <v>248</v>
      </c>
      <c r="K139" s="110" t="s">
        <v>102</v>
      </c>
    </row>
    <row r="140" spans="1:11" ht="131.25" x14ac:dyDescent="0.25">
      <c r="A140" s="107">
        <v>15</v>
      </c>
      <c r="B140" s="107">
        <v>2023</v>
      </c>
      <c r="C140" s="107" t="s">
        <v>53</v>
      </c>
      <c r="D140" s="114" t="s">
        <v>103</v>
      </c>
      <c r="E140" s="109" t="s">
        <v>105</v>
      </c>
      <c r="F140" s="114" t="s">
        <v>249</v>
      </c>
      <c r="G140" s="107">
        <v>35</v>
      </c>
      <c r="H140" s="114" t="s">
        <v>636</v>
      </c>
      <c r="I140" s="118">
        <v>56299.360000000001</v>
      </c>
      <c r="J140" s="114" t="s">
        <v>250</v>
      </c>
      <c r="K140" s="112" t="s">
        <v>102</v>
      </c>
    </row>
    <row r="141" spans="1:11" ht="112.5" x14ac:dyDescent="0.25">
      <c r="A141" s="107">
        <v>15</v>
      </c>
      <c r="B141" s="107">
        <v>2023</v>
      </c>
      <c r="C141" s="107" t="s">
        <v>53</v>
      </c>
      <c r="D141" s="114" t="s">
        <v>67</v>
      </c>
      <c r="E141" s="109" t="s">
        <v>109</v>
      </c>
      <c r="F141" s="114" t="s">
        <v>251</v>
      </c>
      <c r="G141" s="107">
        <v>625</v>
      </c>
      <c r="H141" s="114" t="s">
        <v>252</v>
      </c>
      <c r="I141" s="118">
        <v>410475</v>
      </c>
      <c r="J141" s="114" t="s">
        <v>253</v>
      </c>
      <c r="K141" s="112" t="s">
        <v>102</v>
      </c>
    </row>
    <row r="142" spans="1:11" ht="93.75" x14ac:dyDescent="0.25">
      <c r="A142" s="107">
        <v>2</v>
      </c>
      <c r="B142" s="107">
        <v>2022</v>
      </c>
      <c r="C142" s="107" t="s">
        <v>54</v>
      </c>
      <c r="D142" s="108" t="s">
        <v>67</v>
      </c>
      <c r="E142" s="109" t="s">
        <v>105</v>
      </c>
      <c r="F142" s="108" t="s">
        <v>778</v>
      </c>
      <c r="G142" s="19">
        <v>135</v>
      </c>
      <c r="H142" s="108" t="s">
        <v>642</v>
      </c>
      <c r="I142" s="111">
        <v>151462</v>
      </c>
      <c r="J142" s="108" t="s">
        <v>779</v>
      </c>
      <c r="K142" s="112" t="s">
        <v>102</v>
      </c>
    </row>
    <row r="143" spans="1:11" ht="131.25" x14ac:dyDescent="0.25">
      <c r="A143" s="107">
        <v>2</v>
      </c>
      <c r="B143" s="107">
        <v>2022</v>
      </c>
      <c r="C143" s="107" t="s">
        <v>54</v>
      </c>
      <c r="D143" s="108" t="s">
        <v>67</v>
      </c>
      <c r="E143" s="109" t="s">
        <v>101</v>
      </c>
      <c r="F143" s="108" t="s">
        <v>780</v>
      </c>
      <c r="G143" s="19">
        <v>351</v>
      </c>
      <c r="H143" s="108" t="s">
        <v>781</v>
      </c>
      <c r="I143" s="111">
        <v>105230.83</v>
      </c>
      <c r="J143" s="108" t="s">
        <v>782</v>
      </c>
      <c r="K143" s="112" t="s">
        <v>102</v>
      </c>
    </row>
    <row r="144" spans="1:11" ht="131.25" x14ac:dyDescent="0.25">
      <c r="A144" s="107">
        <v>2</v>
      </c>
      <c r="B144" s="107">
        <v>2022</v>
      </c>
      <c r="C144" s="107" t="s">
        <v>54</v>
      </c>
      <c r="D144" s="108" t="s">
        <v>103</v>
      </c>
      <c r="E144" s="109" t="s">
        <v>771</v>
      </c>
      <c r="F144" s="108" t="s">
        <v>783</v>
      </c>
      <c r="G144" s="19">
        <v>12</v>
      </c>
      <c r="H144" s="108" t="s">
        <v>642</v>
      </c>
      <c r="I144" s="111">
        <v>0</v>
      </c>
      <c r="J144" s="108" t="s">
        <v>784</v>
      </c>
      <c r="K144" s="112" t="s">
        <v>102</v>
      </c>
    </row>
    <row r="145" spans="1:11" ht="131.25" x14ac:dyDescent="0.25">
      <c r="A145" s="107">
        <v>2</v>
      </c>
      <c r="B145" s="107">
        <v>2022</v>
      </c>
      <c r="C145" s="107" t="s">
        <v>54</v>
      </c>
      <c r="D145" s="108" t="s">
        <v>69</v>
      </c>
      <c r="E145" s="109" t="s">
        <v>106</v>
      </c>
      <c r="F145" s="108" t="s">
        <v>785</v>
      </c>
      <c r="G145" s="19">
        <v>31</v>
      </c>
      <c r="H145" s="108" t="s">
        <v>786</v>
      </c>
      <c r="I145" s="111">
        <v>29294</v>
      </c>
      <c r="J145" s="108" t="s">
        <v>787</v>
      </c>
      <c r="K145" s="112" t="s">
        <v>102</v>
      </c>
    </row>
    <row r="146" spans="1:11" ht="75" x14ac:dyDescent="0.25">
      <c r="A146" s="107">
        <v>2</v>
      </c>
      <c r="B146" s="107">
        <v>2023</v>
      </c>
      <c r="C146" s="107" t="s">
        <v>54</v>
      </c>
      <c r="D146" s="108" t="s">
        <v>68</v>
      </c>
      <c r="E146" s="109" t="s">
        <v>107</v>
      </c>
      <c r="F146" s="108" t="s">
        <v>788</v>
      </c>
      <c r="G146" s="19">
        <v>102</v>
      </c>
      <c r="H146" s="108" t="s">
        <v>789</v>
      </c>
      <c r="I146" s="111">
        <v>74330</v>
      </c>
      <c r="J146" s="108" t="s">
        <v>790</v>
      </c>
      <c r="K146" s="112" t="s">
        <v>102</v>
      </c>
    </row>
    <row r="147" spans="1:11" ht="93.75" x14ac:dyDescent="0.25">
      <c r="A147" s="107">
        <v>2</v>
      </c>
      <c r="B147" s="107">
        <v>2023</v>
      </c>
      <c r="C147" s="107" t="s">
        <v>54</v>
      </c>
      <c r="D147" s="108" t="s">
        <v>67</v>
      </c>
      <c r="E147" s="109" t="s">
        <v>105</v>
      </c>
      <c r="F147" s="108" t="s">
        <v>791</v>
      </c>
      <c r="G147" s="19">
        <v>40</v>
      </c>
      <c r="H147" s="108" t="s">
        <v>108</v>
      </c>
      <c r="I147" s="111">
        <v>99684</v>
      </c>
      <c r="J147" s="108" t="s">
        <v>792</v>
      </c>
      <c r="K147" s="112" t="s">
        <v>102</v>
      </c>
    </row>
    <row r="148" spans="1:11" ht="168.75" x14ac:dyDescent="0.25">
      <c r="A148" s="107">
        <v>21</v>
      </c>
      <c r="B148" s="107">
        <v>2022</v>
      </c>
      <c r="C148" s="107" t="s">
        <v>55</v>
      </c>
      <c r="D148" s="108" t="s">
        <v>68</v>
      </c>
      <c r="E148" s="109" t="s">
        <v>123</v>
      </c>
      <c r="F148" s="108" t="s">
        <v>909</v>
      </c>
      <c r="G148" s="128" t="s">
        <v>300</v>
      </c>
      <c r="H148" s="108" t="s">
        <v>301</v>
      </c>
      <c r="I148" s="111">
        <v>1312.34</v>
      </c>
      <c r="J148" s="108" t="s">
        <v>302</v>
      </c>
      <c r="K148" s="112" t="s">
        <v>119</v>
      </c>
    </row>
    <row r="149" spans="1:11" ht="225" x14ac:dyDescent="0.25">
      <c r="A149" s="107">
        <v>21</v>
      </c>
      <c r="B149" s="107">
        <v>2022</v>
      </c>
      <c r="C149" s="107" t="s">
        <v>55</v>
      </c>
      <c r="D149" s="108" t="s">
        <v>69</v>
      </c>
      <c r="E149" s="109" t="s">
        <v>106</v>
      </c>
      <c r="F149" s="108" t="s">
        <v>303</v>
      </c>
      <c r="G149" s="112">
        <v>217</v>
      </c>
      <c r="H149" s="125" t="s">
        <v>910</v>
      </c>
      <c r="I149" s="117">
        <v>147728.67000000001</v>
      </c>
      <c r="J149" s="108" t="s">
        <v>304</v>
      </c>
      <c r="K149" s="112" t="s">
        <v>102</v>
      </c>
    </row>
    <row r="150" spans="1:11" ht="112.5" x14ac:dyDescent="0.25">
      <c r="A150" s="107">
        <v>21</v>
      </c>
      <c r="B150" s="107">
        <v>2022</v>
      </c>
      <c r="C150" s="107" t="s">
        <v>55</v>
      </c>
      <c r="D150" s="108" t="s">
        <v>69</v>
      </c>
      <c r="E150" s="109" t="s">
        <v>123</v>
      </c>
      <c r="F150" s="114" t="s">
        <v>911</v>
      </c>
      <c r="G150" s="110">
        <v>280</v>
      </c>
      <c r="H150" s="125" t="s">
        <v>305</v>
      </c>
      <c r="I150" s="111">
        <v>375</v>
      </c>
      <c r="J150" s="108" t="s">
        <v>306</v>
      </c>
      <c r="K150" s="112" t="s">
        <v>102</v>
      </c>
    </row>
    <row r="151" spans="1:11" ht="131.25" x14ac:dyDescent="0.25">
      <c r="A151" s="107">
        <v>21</v>
      </c>
      <c r="B151" s="107">
        <v>2023</v>
      </c>
      <c r="C151" s="107" t="s">
        <v>55</v>
      </c>
      <c r="D151" s="114" t="s">
        <v>103</v>
      </c>
      <c r="E151" s="109" t="s">
        <v>105</v>
      </c>
      <c r="F151" s="114" t="s">
        <v>912</v>
      </c>
      <c r="G151" s="107">
        <v>51</v>
      </c>
      <c r="H151" s="114" t="s">
        <v>913</v>
      </c>
      <c r="I151" s="118">
        <v>2928.43</v>
      </c>
      <c r="J151" s="114" t="s">
        <v>914</v>
      </c>
      <c r="K151" s="112" t="s">
        <v>102</v>
      </c>
    </row>
    <row r="152" spans="1:11" ht="150" x14ac:dyDescent="0.25">
      <c r="A152" s="107">
        <v>21</v>
      </c>
      <c r="B152" s="107">
        <v>2023</v>
      </c>
      <c r="C152" s="107" t="s">
        <v>55</v>
      </c>
      <c r="D152" s="114" t="s">
        <v>67</v>
      </c>
      <c r="E152" s="109" t="s">
        <v>109</v>
      </c>
      <c r="F152" s="114" t="s">
        <v>649</v>
      </c>
      <c r="G152" s="107">
        <v>78</v>
      </c>
      <c r="H152" s="114" t="s">
        <v>915</v>
      </c>
      <c r="I152" s="118">
        <v>57900</v>
      </c>
      <c r="J152" s="114" t="s">
        <v>916</v>
      </c>
      <c r="K152" s="112" t="s">
        <v>102</v>
      </c>
    </row>
    <row r="153" spans="1:11" ht="150" x14ac:dyDescent="0.25">
      <c r="A153" s="107">
        <v>21</v>
      </c>
      <c r="B153" s="107">
        <v>2023</v>
      </c>
      <c r="C153" s="107" t="s">
        <v>55</v>
      </c>
      <c r="D153" s="114" t="s">
        <v>67</v>
      </c>
      <c r="E153" s="109" t="s">
        <v>109</v>
      </c>
      <c r="F153" s="114" t="s">
        <v>649</v>
      </c>
      <c r="G153" s="107">
        <v>33</v>
      </c>
      <c r="H153" s="114" t="s">
        <v>915</v>
      </c>
      <c r="I153" s="118">
        <v>22025</v>
      </c>
      <c r="J153" s="114" t="s">
        <v>916</v>
      </c>
      <c r="K153" s="112" t="s">
        <v>102</v>
      </c>
    </row>
    <row r="154" spans="1:11" ht="150" x14ac:dyDescent="0.25">
      <c r="A154" s="107">
        <v>21</v>
      </c>
      <c r="B154" s="107">
        <v>2023</v>
      </c>
      <c r="C154" s="107" t="s">
        <v>55</v>
      </c>
      <c r="D154" s="114" t="s">
        <v>67</v>
      </c>
      <c r="E154" s="109" t="s">
        <v>109</v>
      </c>
      <c r="F154" s="114" t="s">
        <v>917</v>
      </c>
      <c r="G154" s="107">
        <v>139</v>
      </c>
      <c r="H154" s="114" t="s">
        <v>915</v>
      </c>
      <c r="I154" s="118">
        <v>104500</v>
      </c>
      <c r="J154" s="114" t="s">
        <v>916</v>
      </c>
      <c r="K154" s="112" t="s">
        <v>102</v>
      </c>
    </row>
    <row r="155" spans="1:11" ht="150" x14ac:dyDescent="0.25">
      <c r="A155" s="107">
        <v>21</v>
      </c>
      <c r="B155" s="107">
        <v>2023</v>
      </c>
      <c r="C155" s="107" t="s">
        <v>55</v>
      </c>
      <c r="D155" s="114" t="s">
        <v>67</v>
      </c>
      <c r="E155" s="109" t="s">
        <v>109</v>
      </c>
      <c r="F155" s="114" t="s">
        <v>649</v>
      </c>
      <c r="G155" s="107">
        <v>86</v>
      </c>
      <c r="H155" s="114" t="s">
        <v>915</v>
      </c>
      <c r="I155" s="118">
        <v>139310.56</v>
      </c>
      <c r="J155" s="114" t="s">
        <v>916</v>
      </c>
      <c r="K155" s="112" t="s">
        <v>102</v>
      </c>
    </row>
    <row r="156" spans="1:11" ht="356.25" x14ac:dyDescent="0.25">
      <c r="A156" s="107">
        <v>21</v>
      </c>
      <c r="B156" s="107">
        <v>2023</v>
      </c>
      <c r="C156" s="107" t="s">
        <v>55</v>
      </c>
      <c r="D156" s="114" t="s">
        <v>69</v>
      </c>
      <c r="E156" s="109" t="s">
        <v>105</v>
      </c>
      <c r="F156" s="114" t="s">
        <v>307</v>
      </c>
      <c r="G156" s="107">
        <v>282</v>
      </c>
      <c r="H156" s="114" t="s">
        <v>308</v>
      </c>
      <c r="I156" s="118">
        <v>68701</v>
      </c>
      <c r="J156" s="114" t="s">
        <v>309</v>
      </c>
      <c r="K156" s="112" t="s">
        <v>119</v>
      </c>
    </row>
    <row r="157" spans="1:11" ht="93.75" x14ac:dyDescent="0.25">
      <c r="A157" s="107">
        <v>18</v>
      </c>
      <c r="B157" s="107">
        <v>2022</v>
      </c>
      <c r="C157" s="107" t="s">
        <v>56</v>
      </c>
      <c r="D157" s="108" t="s">
        <v>69</v>
      </c>
      <c r="E157" s="109" t="s">
        <v>106</v>
      </c>
      <c r="F157" s="108" t="s">
        <v>893</v>
      </c>
      <c r="G157" s="19">
        <v>60</v>
      </c>
      <c r="H157" s="108" t="s">
        <v>894</v>
      </c>
      <c r="I157" s="111">
        <v>19280.560000000001</v>
      </c>
      <c r="J157" s="108" t="s">
        <v>165</v>
      </c>
      <c r="K157" s="112" t="s">
        <v>102</v>
      </c>
    </row>
    <row r="158" spans="1:11" ht="75" x14ac:dyDescent="0.25">
      <c r="A158" s="107">
        <v>18</v>
      </c>
      <c r="B158" s="107">
        <v>2022</v>
      </c>
      <c r="C158" s="107" t="s">
        <v>56</v>
      </c>
      <c r="D158" s="108" t="s">
        <v>67</v>
      </c>
      <c r="E158" s="109" t="s">
        <v>105</v>
      </c>
      <c r="F158" s="108" t="s">
        <v>895</v>
      </c>
      <c r="G158" s="19">
        <v>96</v>
      </c>
      <c r="H158" s="122" t="s">
        <v>896</v>
      </c>
      <c r="I158" s="111">
        <v>180065.82</v>
      </c>
      <c r="J158" s="108" t="s">
        <v>102</v>
      </c>
      <c r="K158" s="112" t="s">
        <v>102</v>
      </c>
    </row>
    <row r="159" spans="1:11" ht="93.75" x14ac:dyDescent="0.25">
      <c r="A159" s="107">
        <v>18</v>
      </c>
      <c r="B159" s="107">
        <v>2022</v>
      </c>
      <c r="C159" s="107" t="s">
        <v>56</v>
      </c>
      <c r="D159" s="108" t="s">
        <v>69</v>
      </c>
      <c r="E159" s="109" t="s">
        <v>123</v>
      </c>
      <c r="F159" s="108" t="s">
        <v>288</v>
      </c>
      <c r="G159" s="19">
        <v>47</v>
      </c>
      <c r="H159" s="122" t="s">
        <v>897</v>
      </c>
      <c r="I159" s="111">
        <v>17435.96</v>
      </c>
      <c r="J159" s="108" t="s">
        <v>102</v>
      </c>
      <c r="K159" s="112" t="s">
        <v>102</v>
      </c>
    </row>
    <row r="160" spans="1:11" ht="75" x14ac:dyDescent="0.25">
      <c r="A160" s="107">
        <v>18</v>
      </c>
      <c r="B160" s="107">
        <v>2023</v>
      </c>
      <c r="C160" s="107" t="s">
        <v>56</v>
      </c>
      <c r="D160" s="114" t="s">
        <v>67</v>
      </c>
      <c r="E160" s="109" t="s">
        <v>105</v>
      </c>
      <c r="F160" s="114" t="s">
        <v>289</v>
      </c>
      <c r="G160" s="107">
        <v>47</v>
      </c>
      <c r="H160" s="114" t="s">
        <v>898</v>
      </c>
      <c r="I160" s="118">
        <v>104533.02</v>
      </c>
      <c r="J160" s="114" t="s">
        <v>102</v>
      </c>
      <c r="K160" s="112" t="s">
        <v>102</v>
      </c>
    </row>
    <row r="161" spans="1:11" ht="93.75" x14ac:dyDescent="0.25">
      <c r="A161" s="107">
        <v>18</v>
      </c>
      <c r="B161" s="107">
        <v>2023</v>
      </c>
      <c r="C161" s="107" t="s">
        <v>56</v>
      </c>
      <c r="D161" s="108" t="s">
        <v>69</v>
      </c>
      <c r="E161" s="109" t="s">
        <v>106</v>
      </c>
      <c r="F161" s="114" t="s">
        <v>290</v>
      </c>
      <c r="G161" s="107">
        <v>25</v>
      </c>
      <c r="H161" s="114" t="s">
        <v>899</v>
      </c>
      <c r="I161" s="118">
        <v>13010.25</v>
      </c>
      <c r="J161" s="114" t="s">
        <v>165</v>
      </c>
      <c r="K161" s="112" t="s">
        <v>102</v>
      </c>
    </row>
    <row r="162" spans="1:11" ht="93.75" x14ac:dyDescent="0.25">
      <c r="A162" s="107">
        <v>18</v>
      </c>
      <c r="B162" s="107">
        <v>2023</v>
      </c>
      <c r="C162" s="107" t="s">
        <v>56</v>
      </c>
      <c r="D162" s="114" t="s">
        <v>69</v>
      </c>
      <c r="E162" s="109" t="s">
        <v>123</v>
      </c>
      <c r="F162" s="114" t="s">
        <v>291</v>
      </c>
      <c r="G162" s="107">
        <v>299</v>
      </c>
      <c r="H162" s="114" t="s">
        <v>900</v>
      </c>
      <c r="I162" s="118">
        <v>36000</v>
      </c>
      <c r="J162" s="114" t="s">
        <v>102</v>
      </c>
      <c r="K162" s="112" t="s">
        <v>102</v>
      </c>
    </row>
    <row r="163" spans="1:11" ht="93.75" x14ac:dyDescent="0.25">
      <c r="A163" s="107">
        <v>18</v>
      </c>
      <c r="B163" s="107">
        <v>2023</v>
      </c>
      <c r="C163" s="107" t="s">
        <v>56</v>
      </c>
      <c r="D163" s="114" t="s">
        <v>69</v>
      </c>
      <c r="E163" s="109" t="s">
        <v>123</v>
      </c>
      <c r="F163" s="114" t="s">
        <v>292</v>
      </c>
      <c r="G163" s="107">
        <v>248</v>
      </c>
      <c r="H163" s="114" t="s">
        <v>900</v>
      </c>
      <c r="I163" s="118">
        <v>24000</v>
      </c>
      <c r="J163" s="114" t="s">
        <v>102</v>
      </c>
      <c r="K163" s="112" t="s">
        <v>102</v>
      </c>
    </row>
    <row r="164" spans="1:11" ht="93.75" x14ac:dyDescent="0.25">
      <c r="A164" s="107">
        <v>18</v>
      </c>
      <c r="B164" s="107">
        <v>2023</v>
      </c>
      <c r="C164" s="107" t="s">
        <v>56</v>
      </c>
      <c r="D164" s="114" t="s">
        <v>69</v>
      </c>
      <c r="E164" s="109" t="s">
        <v>123</v>
      </c>
      <c r="F164" s="114" t="s">
        <v>293</v>
      </c>
      <c r="G164" s="107">
        <v>72</v>
      </c>
      <c r="H164" s="114" t="s">
        <v>901</v>
      </c>
      <c r="I164" s="118">
        <v>17500</v>
      </c>
      <c r="J164" s="114" t="s">
        <v>102</v>
      </c>
      <c r="K164" s="112" t="s">
        <v>102</v>
      </c>
    </row>
    <row r="165" spans="1:11" ht="75" x14ac:dyDescent="0.25">
      <c r="A165" s="107">
        <v>5</v>
      </c>
      <c r="B165" s="107">
        <v>2022</v>
      </c>
      <c r="C165" s="107" t="s">
        <v>57</v>
      </c>
      <c r="D165" s="108" t="s">
        <v>67</v>
      </c>
      <c r="E165" s="109" t="s">
        <v>109</v>
      </c>
      <c r="F165" s="108" t="s">
        <v>132</v>
      </c>
      <c r="G165" s="19">
        <v>1500</v>
      </c>
      <c r="H165" s="108" t="s">
        <v>133</v>
      </c>
      <c r="I165" s="111">
        <v>2044000</v>
      </c>
      <c r="J165" s="108" t="s">
        <v>134</v>
      </c>
      <c r="K165" s="110" t="s">
        <v>102</v>
      </c>
    </row>
    <row r="166" spans="1:11" ht="75" x14ac:dyDescent="0.25">
      <c r="A166" s="107">
        <v>5</v>
      </c>
      <c r="B166" s="107">
        <v>2023</v>
      </c>
      <c r="C166" s="107" t="s">
        <v>57</v>
      </c>
      <c r="D166" s="114" t="s">
        <v>68</v>
      </c>
      <c r="E166" s="109"/>
      <c r="F166" s="114" t="s">
        <v>135</v>
      </c>
      <c r="G166" s="107">
        <v>190</v>
      </c>
      <c r="H166" s="114" t="s">
        <v>136</v>
      </c>
      <c r="I166" s="118">
        <v>0</v>
      </c>
      <c r="J166" s="114" t="s">
        <v>137</v>
      </c>
      <c r="K166" s="112" t="s">
        <v>102</v>
      </c>
    </row>
    <row r="167" spans="1:11" ht="56.25" x14ac:dyDescent="0.25">
      <c r="A167" s="107">
        <v>5</v>
      </c>
      <c r="B167" s="107">
        <v>2023</v>
      </c>
      <c r="C167" s="107" t="s">
        <v>57</v>
      </c>
      <c r="D167" s="114" t="s">
        <v>70</v>
      </c>
      <c r="E167" s="109"/>
      <c r="F167" s="114" t="s">
        <v>138</v>
      </c>
      <c r="G167" s="107">
        <v>1500</v>
      </c>
      <c r="H167" s="114" t="s">
        <v>139</v>
      </c>
      <c r="I167" s="118">
        <v>0</v>
      </c>
      <c r="J167" s="114" t="s">
        <v>140</v>
      </c>
      <c r="K167" s="112" t="s">
        <v>102</v>
      </c>
    </row>
    <row r="168" spans="1:11" ht="131.25" x14ac:dyDescent="0.25">
      <c r="A168" s="107">
        <v>25</v>
      </c>
      <c r="B168" s="107">
        <v>2022</v>
      </c>
      <c r="C168" s="107" t="s">
        <v>58</v>
      </c>
      <c r="D168" s="108" t="s">
        <v>67</v>
      </c>
      <c r="E168" s="109" t="s">
        <v>104</v>
      </c>
      <c r="F168" s="108" t="s">
        <v>946</v>
      </c>
      <c r="G168" s="19">
        <v>13</v>
      </c>
      <c r="H168" s="108" t="s">
        <v>336</v>
      </c>
      <c r="I168" s="111">
        <v>52507.99</v>
      </c>
      <c r="J168" s="108" t="s">
        <v>947</v>
      </c>
      <c r="K168" s="112" t="s">
        <v>102</v>
      </c>
    </row>
    <row r="169" spans="1:11" ht="131.25" x14ac:dyDescent="0.25">
      <c r="A169" s="130">
        <v>25</v>
      </c>
      <c r="B169" s="130">
        <v>2022</v>
      </c>
      <c r="C169" s="130" t="s">
        <v>58</v>
      </c>
      <c r="D169" s="131" t="s">
        <v>103</v>
      </c>
      <c r="E169" s="132" t="s">
        <v>771</v>
      </c>
      <c r="F169" s="131" t="s">
        <v>948</v>
      </c>
      <c r="G169" s="133" t="s">
        <v>337</v>
      </c>
      <c r="H169" s="131" t="s">
        <v>949</v>
      </c>
      <c r="I169" s="134">
        <v>0</v>
      </c>
      <c r="J169" s="131" t="s">
        <v>338</v>
      </c>
      <c r="K169" s="112" t="s">
        <v>513</v>
      </c>
    </row>
    <row r="170" spans="1:11" ht="93.75" x14ac:dyDescent="0.25">
      <c r="A170" s="107">
        <v>25</v>
      </c>
      <c r="B170" s="107">
        <v>2022</v>
      </c>
      <c r="C170" s="107" t="s">
        <v>58</v>
      </c>
      <c r="D170" s="114" t="s">
        <v>68</v>
      </c>
      <c r="E170" s="109" t="s">
        <v>123</v>
      </c>
      <c r="F170" s="108" t="s">
        <v>339</v>
      </c>
      <c r="G170" s="110">
        <v>31</v>
      </c>
      <c r="H170" s="108" t="s">
        <v>340</v>
      </c>
      <c r="I170" s="111">
        <v>10000</v>
      </c>
      <c r="J170" s="108" t="s">
        <v>341</v>
      </c>
      <c r="K170" s="112" t="s">
        <v>102</v>
      </c>
    </row>
    <row r="171" spans="1:11" ht="206.25" x14ac:dyDescent="0.25">
      <c r="A171" s="107">
        <v>25</v>
      </c>
      <c r="B171" s="107">
        <v>2022</v>
      </c>
      <c r="C171" s="107" t="s">
        <v>58</v>
      </c>
      <c r="D171" s="108" t="s">
        <v>67</v>
      </c>
      <c r="E171" s="109" t="s">
        <v>104</v>
      </c>
      <c r="F171" s="108" t="s">
        <v>950</v>
      </c>
      <c r="G171" s="110">
        <v>3</v>
      </c>
      <c r="H171" s="108" t="s">
        <v>951</v>
      </c>
      <c r="I171" s="111">
        <v>4500</v>
      </c>
      <c r="J171" s="108" t="s">
        <v>952</v>
      </c>
      <c r="K171" s="112" t="s">
        <v>102</v>
      </c>
    </row>
    <row r="172" spans="1:11" ht="112.5" x14ac:dyDescent="0.25">
      <c r="A172" s="107">
        <v>25</v>
      </c>
      <c r="B172" s="107">
        <v>2022</v>
      </c>
      <c r="C172" s="107" t="s">
        <v>58</v>
      </c>
      <c r="D172" s="114" t="s">
        <v>67</v>
      </c>
      <c r="E172" s="109" t="s">
        <v>104</v>
      </c>
      <c r="F172" s="108" t="s">
        <v>342</v>
      </c>
      <c r="G172" s="110">
        <v>9</v>
      </c>
      <c r="H172" s="108" t="s">
        <v>953</v>
      </c>
      <c r="I172" s="111">
        <v>15000</v>
      </c>
      <c r="J172" s="108" t="s">
        <v>343</v>
      </c>
      <c r="K172" s="112" t="s">
        <v>102</v>
      </c>
    </row>
    <row r="173" spans="1:11" ht="75" x14ac:dyDescent="0.25">
      <c r="A173" s="107">
        <v>25</v>
      </c>
      <c r="B173" s="107">
        <v>2022</v>
      </c>
      <c r="C173" s="107" t="s">
        <v>58</v>
      </c>
      <c r="D173" s="114" t="s">
        <v>68</v>
      </c>
      <c r="E173" s="109" t="s">
        <v>123</v>
      </c>
      <c r="F173" s="108" t="s">
        <v>344</v>
      </c>
      <c r="G173" s="110">
        <v>27</v>
      </c>
      <c r="H173" s="108" t="s">
        <v>345</v>
      </c>
      <c r="I173" s="111">
        <v>1500</v>
      </c>
      <c r="J173" s="108" t="s">
        <v>346</v>
      </c>
      <c r="K173" s="112" t="s">
        <v>102</v>
      </c>
    </row>
    <row r="174" spans="1:11" ht="262.5" x14ac:dyDescent="0.25">
      <c r="A174" s="107">
        <v>25</v>
      </c>
      <c r="B174" s="107">
        <v>2022</v>
      </c>
      <c r="C174" s="107" t="s">
        <v>58</v>
      </c>
      <c r="D174" s="108" t="s">
        <v>103</v>
      </c>
      <c r="E174" s="109" t="s">
        <v>771</v>
      </c>
      <c r="F174" s="108" t="s">
        <v>954</v>
      </c>
      <c r="G174" s="19">
        <v>3</v>
      </c>
      <c r="H174" s="108" t="s">
        <v>955</v>
      </c>
      <c r="I174" s="111">
        <v>43627.19</v>
      </c>
      <c r="J174" s="108" t="s">
        <v>956</v>
      </c>
      <c r="K174" s="112" t="s">
        <v>102</v>
      </c>
    </row>
    <row r="175" spans="1:11" ht="225" x14ac:dyDescent="0.25">
      <c r="A175" s="107">
        <v>25</v>
      </c>
      <c r="B175" s="107">
        <v>2022</v>
      </c>
      <c r="C175" s="107" t="s">
        <v>58</v>
      </c>
      <c r="D175" s="114" t="s">
        <v>103</v>
      </c>
      <c r="E175" s="121" t="s">
        <v>771</v>
      </c>
      <c r="F175" s="114" t="s">
        <v>957</v>
      </c>
      <c r="G175" s="19">
        <v>3</v>
      </c>
      <c r="H175" s="108" t="s">
        <v>347</v>
      </c>
      <c r="I175" s="111">
        <v>6063.82</v>
      </c>
      <c r="J175" s="108" t="s">
        <v>958</v>
      </c>
      <c r="K175" s="112" t="s">
        <v>102</v>
      </c>
    </row>
    <row r="176" spans="1:11" ht="93.75" x14ac:dyDescent="0.25">
      <c r="A176" s="107">
        <v>25</v>
      </c>
      <c r="B176" s="107">
        <v>2022</v>
      </c>
      <c r="C176" s="107" t="s">
        <v>58</v>
      </c>
      <c r="D176" s="114" t="s">
        <v>69</v>
      </c>
      <c r="E176" s="109" t="s">
        <v>123</v>
      </c>
      <c r="F176" s="108" t="s">
        <v>959</v>
      </c>
      <c r="G176" s="110">
        <v>221</v>
      </c>
      <c r="H176" s="108" t="s">
        <v>348</v>
      </c>
      <c r="I176" s="111">
        <v>31480</v>
      </c>
      <c r="J176" s="108" t="s">
        <v>960</v>
      </c>
      <c r="K176" s="112" t="s">
        <v>102</v>
      </c>
    </row>
    <row r="177" spans="1:11" ht="318.75" x14ac:dyDescent="0.25">
      <c r="A177" s="107">
        <v>25</v>
      </c>
      <c r="B177" s="107">
        <v>2022</v>
      </c>
      <c r="C177" s="107" t="s">
        <v>58</v>
      </c>
      <c r="D177" s="108" t="s">
        <v>69</v>
      </c>
      <c r="E177" s="109" t="s">
        <v>106</v>
      </c>
      <c r="F177" s="108" t="s">
        <v>961</v>
      </c>
      <c r="G177" s="110" t="s">
        <v>349</v>
      </c>
      <c r="H177" s="108" t="s">
        <v>962</v>
      </c>
      <c r="I177" s="111">
        <v>11450</v>
      </c>
      <c r="J177" s="108" t="s">
        <v>963</v>
      </c>
      <c r="K177" s="112" t="s">
        <v>102</v>
      </c>
    </row>
    <row r="178" spans="1:11" ht="131.25" x14ac:dyDescent="0.25">
      <c r="A178" s="107">
        <v>25</v>
      </c>
      <c r="B178" s="107">
        <v>2022</v>
      </c>
      <c r="C178" s="107" t="s">
        <v>58</v>
      </c>
      <c r="D178" s="108" t="s">
        <v>69</v>
      </c>
      <c r="E178" s="109" t="s">
        <v>106</v>
      </c>
      <c r="F178" s="108" t="s">
        <v>964</v>
      </c>
      <c r="G178" s="110">
        <v>3</v>
      </c>
      <c r="H178" s="108" t="s">
        <v>336</v>
      </c>
      <c r="I178" s="111">
        <v>18500</v>
      </c>
      <c r="J178" s="108" t="s">
        <v>965</v>
      </c>
      <c r="K178" s="112" t="s">
        <v>102</v>
      </c>
    </row>
    <row r="179" spans="1:11" ht="131.25" x14ac:dyDescent="0.25">
      <c r="A179" s="107">
        <v>9</v>
      </c>
      <c r="B179" s="107">
        <v>2022</v>
      </c>
      <c r="C179" s="107" t="s">
        <v>59</v>
      </c>
      <c r="D179" s="108" t="s">
        <v>103</v>
      </c>
      <c r="E179" s="109" t="s">
        <v>771</v>
      </c>
      <c r="F179" s="108" t="s">
        <v>827</v>
      </c>
      <c r="G179" s="110" t="s">
        <v>200</v>
      </c>
      <c r="H179" s="108" t="s">
        <v>828</v>
      </c>
      <c r="I179" s="111">
        <v>0</v>
      </c>
      <c r="J179" s="108" t="s">
        <v>201</v>
      </c>
      <c r="K179" s="112" t="s">
        <v>102</v>
      </c>
    </row>
    <row r="180" spans="1:11" ht="300" x14ac:dyDescent="0.25">
      <c r="A180" s="107">
        <v>9</v>
      </c>
      <c r="B180" s="107">
        <v>2022</v>
      </c>
      <c r="C180" s="107" t="s">
        <v>59</v>
      </c>
      <c r="D180" s="108" t="s">
        <v>67</v>
      </c>
      <c r="E180" s="109" t="s">
        <v>104</v>
      </c>
      <c r="F180" s="108" t="s">
        <v>829</v>
      </c>
      <c r="G180" s="19">
        <v>40</v>
      </c>
      <c r="H180" s="108" t="s">
        <v>830</v>
      </c>
      <c r="I180" s="111">
        <v>0</v>
      </c>
      <c r="J180" s="108" t="s">
        <v>831</v>
      </c>
      <c r="K180" s="112" t="s">
        <v>102</v>
      </c>
    </row>
    <row r="181" spans="1:11" ht="131.25" x14ac:dyDescent="0.25">
      <c r="A181" s="107">
        <v>9</v>
      </c>
      <c r="B181" s="107">
        <v>2022</v>
      </c>
      <c r="C181" s="107" t="s">
        <v>59</v>
      </c>
      <c r="D181" s="108" t="s">
        <v>67</v>
      </c>
      <c r="E181" s="109" t="s">
        <v>109</v>
      </c>
      <c r="F181" s="108" t="s">
        <v>832</v>
      </c>
      <c r="G181" s="110">
        <v>237</v>
      </c>
      <c r="H181" s="122" t="s">
        <v>202</v>
      </c>
      <c r="I181" s="111">
        <v>215100</v>
      </c>
      <c r="J181" s="108" t="s">
        <v>833</v>
      </c>
      <c r="K181" s="112" t="s">
        <v>102</v>
      </c>
    </row>
    <row r="182" spans="1:11" ht="93.75" x14ac:dyDescent="0.25">
      <c r="A182" s="107">
        <v>9</v>
      </c>
      <c r="B182" s="107">
        <v>2023</v>
      </c>
      <c r="C182" s="107" t="s">
        <v>59</v>
      </c>
      <c r="D182" s="114" t="s">
        <v>67</v>
      </c>
      <c r="E182" s="109" t="s">
        <v>109</v>
      </c>
      <c r="F182" s="114" t="s">
        <v>834</v>
      </c>
      <c r="G182" s="107">
        <v>187</v>
      </c>
      <c r="H182" s="114" t="s">
        <v>835</v>
      </c>
      <c r="I182" s="118">
        <v>106964</v>
      </c>
      <c r="J182" s="114" t="s">
        <v>203</v>
      </c>
      <c r="K182" s="112" t="s">
        <v>102</v>
      </c>
    </row>
    <row r="183" spans="1:11" ht="206.25" x14ac:dyDescent="0.25">
      <c r="A183" s="107">
        <v>9</v>
      </c>
      <c r="B183" s="107">
        <v>2023</v>
      </c>
      <c r="C183" s="107" t="s">
        <v>59</v>
      </c>
      <c r="D183" s="114" t="s">
        <v>67</v>
      </c>
      <c r="E183" s="109" t="s">
        <v>104</v>
      </c>
      <c r="F183" s="114" t="s">
        <v>836</v>
      </c>
      <c r="G183" s="107">
        <v>1</v>
      </c>
      <c r="H183" s="114" t="s">
        <v>837</v>
      </c>
      <c r="I183" s="118">
        <v>0</v>
      </c>
      <c r="J183" s="114" t="s">
        <v>838</v>
      </c>
      <c r="K183" s="112" t="s">
        <v>119</v>
      </c>
    </row>
    <row r="184" spans="1:11" x14ac:dyDescent="0.25">
      <c r="F184" s="140"/>
    </row>
    <row r="186" spans="1:11" x14ac:dyDescent="0.25">
      <c r="I186" s="190"/>
    </row>
  </sheetData>
  <conditionalFormatting sqref="K1:K25 K27:K30 K32:K46 K48:K1048576">
    <cfRule type="cellIs" dxfId="23" priority="9" operator="equal">
      <formula>"Yes"</formula>
    </cfRule>
    <cfRule type="cellIs" dxfId="22" priority="10" operator="equal">
      <formula>"No"</formula>
    </cfRule>
  </conditionalFormatting>
  <conditionalFormatting sqref="K26">
    <cfRule type="cellIs" dxfId="21" priority="7" operator="equal">
      <formula>"Yes"</formula>
    </cfRule>
    <cfRule type="cellIs" dxfId="20" priority="8" operator="equal">
      <formula>"No"</formula>
    </cfRule>
  </conditionalFormatting>
  <conditionalFormatting sqref="K31">
    <cfRule type="cellIs" dxfId="19" priority="5" operator="equal">
      <formula>"Yes"</formula>
    </cfRule>
    <cfRule type="cellIs" dxfId="18" priority="6" operator="equal">
      <formula>"No"</formula>
    </cfRule>
  </conditionalFormatting>
  <conditionalFormatting sqref="K2:K183">
    <cfRule type="cellIs" dxfId="17" priority="4" operator="equal">
      <formula>"In Progress"</formula>
    </cfRule>
  </conditionalFormatting>
  <conditionalFormatting sqref="K47">
    <cfRule type="cellIs" dxfId="16" priority="3" operator="equal">
      <formula>"Yes"</formula>
    </cfRule>
  </conditionalFormatting>
  <conditionalFormatting sqref="K47">
    <cfRule type="cellIs" dxfId="15" priority="1" operator="equal">
      <formula>"Yes"</formula>
    </cfRule>
    <cfRule type="cellIs" dxfId="14" priority="2" operator="equal">
      <formula>"No"</formula>
    </cfRule>
  </conditionalFormatting>
  <dataValidations count="9">
    <dataValidation allowBlank="1" showErrorMessage="1" sqref="F1 F4:F5 F7:F9 G21 H17 F12:F53 F56:F1048576 J118" xr:uid="{94D48324-05E1-45F8-AF61-0B3DCA9ABBFB}"/>
    <dataValidation allowBlank="1" showInputMessage="1" showErrorMessage="1" promptTitle="Description Planned Activities" prompt="Enter detailed description of the activity or grouping of activities that were executed._x000a__x000a_What is the reach and impact of the activity?" sqref="F10:F11" xr:uid="{9CD98722-8CFC-4389-A712-76787855F635}"/>
    <dataValidation allowBlank="1" showInputMessage="1" showErrorMessage="1" promptTitle="Expenditures" prompt="Enter the amount expended on this activity" sqref="I22 I33:I41 I79:I80 I82 I24 I138:I154 I162 I62:I65 I2:I14 I112:I128" xr:uid="{9613CC1D-28EB-4E41-8FBB-5EC6BF6C8D8D}"/>
    <dataValidation allowBlank="1" showInputMessage="1" showErrorMessage="1" promptTitle="Description Planned Activities" prompt="Enter detailed description of the activity or grouping of activities._x000a__x000a_What is the reach and impact of the activity?" sqref="H95:H98 F2:F3 F6" xr:uid="{1BFE32B4-6D44-4A99-8FBE-235E4238C9BB}"/>
    <dataValidation allowBlank="1" showInputMessage="1" showErrorMessage="1" promptTitle="Number/Type of Participants" prompt="Enter the number and type of participants planned to be served._x000a__x000a_Participants might be programs or individuals (such as teachers or children)._x000a_" sqref="H33:H34 G35:H37 H38:H41 G154 G101:I102 G95:G100 I95:I100 G62:G65 G164 G162" xr:uid="{64A3849D-D0C1-4CD5-94C2-7B1EA0C4B053}"/>
    <dataValidation allowBlank="1" showInputMessage="1" showErrorMessage="1" promptTitle="Acttivity Goals&amp;Outcome Measures" prompt="Use numbers to indicate results, in addition to narrative." sqref="I47 H33:H41 H162 H3 I94 I152 H145:H154 H96:H100 J95:J102 H62:H65 H6:H9" xr:uid="{B3E62AFA-05BD-419D-843B-9D2792F8FB4E}"/>
    <dataValidation allowBlank="1" showInputMessage="1" showErrorMessage="1" promptTitle="Goals &amp; Outcomes Met" prompt="Indicate yes or no if the original goal and/or outcome was met._x000a__x000a_If not, indicate why" sqref="J47 J22 J33:J41 J79:J80 J99 J24 J82 J94 K127 J138:J154 J62:J65 J2:J14 J18 J112:J117 J119:J128" xr:uid="{83B658EC-FB30-48DE-B3A6-EE9770FF1183}"/>
    <dataValidation allowBlank="1" showInputMessage="1" showErrorMessage="1" promptTitle="Number/Type of Participants" prompt="Enter the number and type of participants that were served._x000a__x000a_Participants might be programs or individuals (such as teachers or children)._x000a_" sqref="G47 G22 G33:G34 G38:G41 G79:G80 G94 G24 G82 G138:G153 G2:G14 G112:G128" xr:uid="{94D3F78B-6E1B-4778-82BD-5A8F3B63FBCE}"/>
    <dataValidation allowBlank="1" showInputMessage="1" showErrorMessage="1" promptTitle="Activity Goals and Outcomes" prompt="Describe what were the activities goals and/or measurable outcomes" sqref="H47 H22 H79:H80 H94 H4:H5 H24 H152 H82 H138:H144 H2 H10:H14 H68:H72 H112:H128" xr:uid="{F97408C8-8793-4743-A0F1-BED50BC8EEE1}"/>
  </dataValidations>
  <pageMargins left="0.7" right="0.7" top="0.75" bottom="0.75" header="0.3" footer="0.3"/>
  <pageSetup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254C1-1374-461E-954C-F7CF1AE33604}">
  <sheetPr>
    <tabColor rgb="FFC00000"/>
  </sheetPr>
  <dimension ref="A1:E7"/>
  <sheetViews>
    <sheetView zoomScale="50" zoomScaleNormal="50" workbookViewId="0">
      <selection activeCell="C5" sqref="C5"/>
    </sheetView>
  </sheetViews>
  <sheetFormatPr defaultColWidth="0" defaultRowHeight="15" zeroHeight="1" x14ac:dyDescent="0.25"/>
  <cols>
    <col min="1" max="1" width="64.5703125" style="8" customWidth="1"/>
    <col min="2" max="5" width="64.5703125" customWidth="1"/>
    <col min="6" max="16384" width="8.85546875" hidden="1"/>
  </cols>
  <sheetData>
    <row r="1" spans="1:5" ht="35.1" customHeight="1" x14ac:dyDescent="0.25">
      <c r="A1" s="305" t="s">
        <v>507</v>
      </c>
      <c r="B1" s="305"/>
      <c r="C1" s="305"/>
      <c r="D1" s="305"/>
      <c r="E1" s="305"/>
    </row>
    <row r="2" spans="1:5" ht="18.75" x14ac:dyDescent="0.25">
      <c r="A2" s="1"/>
      <c r="B2" s="2"/>
      <c r="C2" s="2"/>
      <c r="D2" s="2"/>
      <c r="E2" s="4"/>
    </row>
    <row r="3" spans="1:5" s="191" customFormat="1" ht="75" x14ac:dyDescent="0.25">
      <c r="A3" s="15" t="s">
        <v>384</v>
      </c>
      <c r="B3" s="17" t="s">
        <v>385</v>
      </c>
      <c r="C3" s="17" t="s">
        <v>386</v>
      </c>
      <c r="D3" s="17" t="s">
        <v>387</v>
      </c>
      <c r="E3" s="17" t="s">
        <v>388</v>
      </c>
    </row>
    <row r="4" spans="1:5" s="191" customFormat="1" ht="300" x14ac:dyDescent="0.25">
      <c r="A4" s="192" t="s">
        <v>103</v>
      </c>
      <c r="B4" s="36" t="s">
        <v>678</v>
      </c>
      <c r="C4" s="193" t="s">
        <v>512</v>
      </c>
      <c r="D4" s="168" t="s">
        <v>679</v>
      </c>
      <c r="E4" s="49">
        <v>106467</v>
      </c>
    </row>
    <row r="5" spans="1:5" s="191" customFormat="1" ht="281.25" x14ac:dyDescent="0.25">
      <c r="A5" s="192" t="s">
        <v>67</v>
      </c>
      <c r="B5" s="36" t="s">
        <v>680</v>
      </c>
      <c r="C5" s="193" t="s">
        <v>677</v>
      </c>
      <c r="D5" s="168" t="s">
        <v>681</v>
      </c>
      <c r="E5" s="49">
        <v>215700</v>
      </c>
    </row>
    <row r="6" spans="1:5" s="10" customFormat="1" ht="18.75" x14ac:dyDescent="0.3">
      <c r="E6" s="26">
        <f>SUM(E4:E5)</f>
        <v>322167</v>
      </c>
    </row>
    <row r="7" spans="1:5" ht="18.75" x14ac:dyDescent="0.3">
      <c r="A7"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5" xr:uid="{0223368D-E2F8-4364-87B7-0E9844808B1A}"/>
    <dataValidation allowBlank="1" showInputMessage="1" showErrorMessage="1" promptTitle="Number/Type of Participants" prompt="Enter the number and type of participants planned to be served._x000a__x000a_Participants might be programs or individuals (such as teachers or children)._x000a_" sqref="C4:C5" xr:uid="{C8A77F75-C033-4A55-9218-7E633AC94AC7}"/>
    <dataValidation allowBlank="1" showInputMessage="1" showErrorMessage="1" promptTitle="Description Planned Activities" prompt="Enter detailed description of the activity or grouping of activities._x000a__x000a_What is the reach and impact of the activity?" sqref="B4:B5" xr:uid="{594521E2-30B9-4FA7-88C1-36C63EFB96FB}"/>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EC93E-D972-48FC-975A-49CDD40C875B}">
  <sheetPr>
    <tabColor rgb="FFC00000"/>
  </sheetPr>
  <dimension ref="A1:E10"/>
  <sheetViews>
    <sheetView zoomScale="50" zoomScaleNormal="50" workbookViewId="0">
      <selection activeCell="C8" sqref="C8"/>
    </sheetView>
  </sheetViews>
  <sheetFormatPr defaultColWidth="64.5703125" defaultRowHeight="18.75" zeroHeight="1" x14ac:dyDescent="0.3"/>
  <cols>
    <col min="1" max="1" width="64.5703125" style="18"/>
    <col min="2" max="2" width="64.5703125" style="10"/>
    <col min="3" max="3" width="64.5703125" style="19"/>
    <col min="4" max="16384" width="64.5703125" style="10"/>
  </cols>
  <sheetData>
    <row r="1" spans="1:5" customFormat="1" ht="35.1" customHeight="1" thickBot="1" x14ac:dyDescent="0.3">
      <c r="A1" s="304" t="s">
        <v>383</v>
      </c>
      <c r="B1" s="304"/>
      <c r="C1" s="304"/>
      <c r="D1" s="304"/>
      <c r="E1" s="304"/>
    </row>
    <row r="2" spans="1:5" ht="19.5" thickTop="1" x14ac:dyDescent="0.3">
      <c r="A2" s="11"/>
      <c r="B2" s="12"/>
      <c r="C2" s="13"/>
      <c r="D2" s="12"/>
      <c r="E2" s="14"/>
    </row>
    <row r="3" spans="1:5" ht="75" x14ac:dyDescent="0.3">
      <c r="A3" s="15" t="s">
        <v>384</v>
      </c>
      <c r="B3" s="16" t="s">
        <v>385</v>
      </c>
      <c r="C3" s="17" t="s">
        <v>386</v>
      </c>
      <c r="D3" s="17" t="s">
        <v>387</v>
      </c>
      <c r="E3" s="17" t="s">
        <v>388</v>
      </c>
    </row>
    <row r="4" spans="1:5" ht="131.25" x14ac:dyDescent="0.3">
      <c r="A4" s="199" t="s">
        <v>389</v>
      </c>
      <c r="B4" s="205" t="s">
        <v>595</v>
      </c>
      <c r="C4" s="207" t="s">
        <v>596</v>
      </c>
      <c r="D4" s="200" t="s">
        <v>597</v>
      </c>
      <c r="E4" s="174">
        <v>147500</v>
      </c>
    </row>
    <row r="5" spans="1:5" ht="92.45" customHeight="1" x14ac:dyDescent="0.3">
      <c r="A5" s="199" t="s">
        <v>389</v>
      </c>
      <c r="B5" s="205" t="s">
        <v>598</v>
      </c>
      <c r="C5" s="207" t="s">
        <v>599</v>
      </c>
      <c r="D5" s="200" t="s">
        <v>597</v>
      </c>
      <c r="E5" s="174">
        <v>158818</v>
      </c>
    </row>
    <row r="6" spans="1:5" ht="206.25" x14ac:dyDescent="0.3">
      <c r="A6" s="199" t="s">
        <v>390</v>
      </c>
      <c r="B6" s="205" t="s">
        <v>600</v>
      </c>
      <c r="C6" s="212" t="s">
        <v>601</v>
      </c>
      <c r="D6" s="200" t="s">
        <v>602</v>
      </c>
      <c r="E6" s="174">
        <v>30500</v>
      </c>
    </row>
    <row r="7" spans="1:5" ht="286.5" customHeight="1" x14ac:dyDescent="0.3">
      <c r="A7" s="211" t="s">
        <v>390</v>
      </c>
      <c r="B7" s="205" t="s">
        <v>603</v>
      </c>
      <c r="C7" s="207" t="s">
        <v>391</v>
      </c>
      <c r="D7" s="205" t="s">
        <v>604</v>
      </c>
      <c r="E7" s="174">
        <v>13800</v>
      </c>
    </row>
    <row r="8" spans="1:5" ht="131.25" x14ac:dyDescent="0.3">
      <c r="A8" s="199" t="s">
        <v>392</v>
      </c>
      <c r="B8" s="205" t="s">
        <v>605</v>
      </c>
      <c r="C8" s="212" t="s">
        <v>606</v>
      </c>
      <c r="D8" s="200" t="s">
        <v>602</v>
      </c>
      <c r="E8" s="174">
        <v>121250</v>
      </c>
    </row>
    <row r="9" spans="1:5" x14ac:dyDescent="0.3">
      <c r="E9" s="40">
        <f>SUM(E4:E8)</f>
        <v>471868</v>
      </c>
    </row>
    <row r="10" spans="1:5" x14ac:dyDescent="0.3">
      <c r="A10"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8" xr:uid="{7E0EE4A1-CB24-454B-8059-8CED2011655B}"/>
    <dataValidation allowBlank="1" showInputMessage="1" showErrorMessage="1" promptTitle="Number/Type of Participants" prompt="Enter the number and type of participants planned to be served._x000a__x000a_Participants might be programs or individuals (such as teachers or children)._x000a_" sqref="C4:C8" xr:uid="{AFF00D3E-5C0A-447C-9D75-94418CEF37CD}"/>
    <dataValidation allowBlank="1" showInputMessage="1" showErrorMessage="1" promptTitle="Description Planned Activities" prompt="Enter detailed description of the activity or grouping of activities._x000a__x000a_What is the reach and impact of the activity?" sqref="B4:B8" xr:uid="{D3F22CC4-9315-407A-81B6-9BCE003598A3}"/>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1DEC-A8C9-4BCC-A1CF-942D292991BE}">
  <sheetPr>
    <tabColor rgb="FFC00000"/>
  </sheetPr>
  <dimension ref="A1:E12"/>
  <sheetViews>
    <sheetView topLeftCell="A6" zoomScale="50" zoomScaleNormal="50" workbookViewId="0">
      <selection activeCell="D10" sqref="D10"/>
    </sheetView>
  </sheetViews>
  <sheetFormatPr defaultColWidth="64.5703125" defaultRowHeight="15" zeroHeight="1" x14ac:dyDescent="0.25"/>
  <cols>
    <col min="1" max="1" width="64.5703125" style="8"/>
    <col min="3" max="3" width="64.5703125" style="203"/>
  </cols>
  <sheetData>
    <row r="1" spans="1:5" ht="35.1" customHeight="1" thickBot="1" x14ac:dyDescent="0.3">
      <c r="A1" s="304" t="s">
        <v>394</v>
      </c>
      <c r="B1" s="304"/>
      <c r="C1" s="304"/>
      <c r="D1" s="304"/>
      <c r="E1" s="304"/>
    </row>
    <row r="2" spans="1:5" s="10" customFormat="1" ht="19.5" thickTop="1" x14ac:dyDescent="0.3">
      <c r="A2" s="11"/>
      <c r="B2" s="12"/>
      <c r="C2" s="13"/>
      <c r="D2" s="12"/>
      <c r="E2" s="14"/>
    </row>
    <row r="3" spans="1:5" s="10" customFormat="1" ht="75" x14ac:dyDescent="0.3">
      <c r="A3" s="15" t="s">
        <v>384</v>
      </c>
      <c r="B3" s="16" t="s">
        <v>385</v>
      </c>
      <c r="C3" s="17" t="s">
        <v>386</v>
      </c>
      <c r="D3" s="17" t="s">
        <v>387</v>
      </c>
      <c r="E3" s="17" t="s">
        <v>388</v>
      </c>
    </row>
    <row r="4" spans="1:5" s="10" customFormat="1" ht="131.25" x14ac:dyDescent="0.3">
      <c r="A4" s="192" t="s">
        <v>389</v>
      </c>
      <c r="B4" s="36" t="s">
        <v>395</v>
      </c>
      <c r="C4" s="23" t="s">
        <v>759</v>
      </c>
      <c r="D4" s="36" t="s">
        <v>586</v>
      </c>
      <c r="E4" s="22">
        <v>40000</v>
      </c>
    </row>
    <row r="5" spans="1:5" s="10" customFormat="1" ht="262.5" x14ac:dyDescent="0.3">
      <c r="A5" s="192" t="s">
        <v>389</v>
      </c>
      <c r="B5" s="36" t="s">
        <v>587</v>
      </c>
      <c r="C5" s="23" t="s">
        <v>761</v>
      </c>
      <c r="D5" s="36" t="s">
        <v>760</v>
      </c>
      <c r="E5" s="22">
        <v>80000</v>
      </c>
    </row>
    <row r="6" spans="1:5" s="10" customFormat="1" ht="206.25" x14ac:dyDescent="0.3">
      <c r="A6" s="192" t="s">
        <v>389</v>
      </c>
      <c r="B6" s="36" t="s">
        <v>763</v>
      </c>
      <c r="C6" s="23" t="s">
        <v>761</v>
      </c>
      <c r="D6" s="36" t="s">
        <v>762</v>
      </c>
      <c r="E6" s="22">
        <v>270000</v>
      </c>
    </row>
    <row r="7" spans="1:5" s="10" customFormat="1" ht="75" x14ac:dyDescent="0.3">
      <c r="A7" s="192" t="s">
        <v>389</v>
      </c>
      <c r="B7" s="36" t="s">
        <v>589</v>
      </c>
      <c r="C7" s="23" t="s">
        <v>764</v>
      </c>
      <c r="D7" s="36" t="s">
        <v>765</v>
      </c>
      <c r="E7" s="22">
        <v>80000</v>
      </c>
    </row>
    <row r="8" spans="1:5" s="10" customFormat="1" ht="75" x14ac:dyDescent="0.3">
      <c r="A8" s="192" t="s">
        <v>389</v>
      </c>
      <c r="B8" s="36" t="s">
        <v>591</v>
      </c>
      <c r="C8" s="23" t="s">
        <v>766</v>
      </c>
      <c r="D8" s="36" t="s">
        <v>767</v>
      </c>
      <c r="E8" s="22">
        <v>500000</v>
      </c>
    </row>
    <row r="9" spans="1:5" s="10" customFormat="1" ht="150" x14ac:dyDescent="0.3">
      <c r="A9" s="192" t="s">
        <v>390</v>
      </c>
      <c r="B9" s="36" t="s">
        <v>592</v>
      </c>
      <c r="C9" s="23" t="s">
        <v>768</v>
      </c>
      <c r="D9" s="231" t="s">
        <v>593</v>
      </c>
      <c r="E9" s="22">
        <v>15000</v>
      </c>
    </row>
    <row r="10" spans="1:5" s="10" customFormat="1" ht="150" x14ac:dyDescent="0.3">
      <c r="A10" s="192" t="s">
        <v>396</v>
      </c>
      <c r="B10" s="36" t="s">
        <v>594</v>
      </c>
      <c r="C10" s="23" t="s">
        <v>768</v>
      </c>
      <c r="D10" s="36" t="s">
        <v>206</v>
      </c>
      <c r="E10" s="22">
        <v>180000</v>
      </c>
    </row>
    <row r="11" spans="1:5" s="10" customFormat="1" ht="18.75" x14ac:dyDescent="0.3">
      <c r="C11" s="197"/>
      <c r="E11" s="27">
        <f>SUM(E4:E10)</f>
        <v>1165000</v>
      </c>
    </row>
    <row r="12" spans="1:5" ht="18.75" x14ac:dyDescent="0.3">
      <c r="A12" s="18" t="s">
        <v>393</v>
      </c>
    </row>
  </sheetData>
  <sortState xmlns:xlrd2="http://schemas.microsoft.com/office/spreadsheetml/2017/richdata2" ref="A4:E10">
    <sortCondition ref="A4:A10"/>
  </sortState>
  <mergeCells count="1">
    <mergeCell ref="A1:E1"/>
  </mergeCells>
  <dataValidations count="3">
    <dataValidation allowBlank="1" showInputMessage="1" showErrorMessage="1" promptTitle="Acttivity Goals&amp;Outcome Measures" prompt="Use numbers to indicate results, in addition to narrative." sqref="D4:E10" xr:uid="{0A5DC3CB-934C-4D87-A765-D6A5D432447B}"/>
    <dataValidation allowBlank="1" showInputMessage="1" showErrorMessage="1" promptTitle="Number/Type of Participants" prompt="Enter the number and type of participants planned to be served._x000a__x000a_Participants might be programs or individuals (such as teachers or children)._x000a_" sqref="C4:C10" xr:uid="{544E1997-BEBC-4F70-A842-800DE5E2806D}"/>
    <dataValidation allowBlank="1" showInputMessage="1" showErrorMessage="1" promptTitle="Description Planned Activities" prompt="Enter detailed description of the activity or grouping of activities._x000a__x000a_What is the reach and impact of the activity?" sqref="B4:B10" xr:uid="{5B4335A1-7405-4D79-BC3B-A3AF2EE78568}"/>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DB437-F70C-43EB-9C0C-51E6C9B3CD69}">
  <sheetPr>
    <tabColor rgb="FFC00000"/>
  </sheetPr>
  <dimension ref="A1:E13"/>
  <sheetViews>
    <sheetView topLeftCell="A2" zoomScale="50" zoomScaleNormal="50" workbookViewId="0">
      <selection activeCell="D5" sqref="D5"/>
    </sheetView>
  </sheetViews>
  <sheetFormatPr defaultColWidth="64.5703125" defaultRowHeight="15" zeroHeight="1" x14ac:dyDescent="0.25"/>
  <cols>
    <col min="1" max="1" width="64.5703125" style="8"/>
    <col min="3" max="3" width="64.5703125" style="203"/>
  </cols>
  <sheetData>
    <row r="1" spans="1:5" ht="35.1" customHeight="1" thickBot="1" x14ac:dyDescent="0.3">
      <c r="A1" s="304" t="s">
        <v>397</v>
      </c>
      <c r="B1" s="304"/>
      <c r="C1" s="304"/>
      <c r="D1" s="304"/>
      <c r="E1" s="304"/>
    </row>
    <row r="2" spans="1:5" s="10" customFormat="1" ht="19.5" thickTop="1" x14ac:dyDescent="0.3">
      <c r="A2" s="11"/>
      <c r="B2" s="12"/>
      <c r="C2" s="13"/>
      <c r="D2" s="12"/>
      <c r="E2" s="14"/>
    </row>
    <row r="3" spans="1:5" s="10" customFormat="1" ht="75" x14ac:dyDescent="0.3">
      <c r="A3" s="15" t="s">
        <v>384</v>
      </c>
      <c r="B3" s="16" t="s">
        <v>385</v>
      </c>
      <c r="C3" s="17" t="s">
        <v>386</v>
      </c>
      <c r="D3" s="17" t="s">
        <v>387</v>
      </c>
      <c r="E3" s="17" t="s">
        <v>388</v>
      </c>
    </row>
    <row r="4" spans="1:5" s="10" customFormat="1" ht="75" x14ac:dyDescent="0.3">
      <c r="A4" s="192" t="s">
        <v>389</v>
      </c>
      <c r="B4" s="36" t="s">
        <v>580</v>
      </c>
      <c r="C4" s="23" t="s">
        <v>745</v>
      </c>
      <c r="D4" s="36" t="s">
        <v>581</v>
      </c>
      <c r="E4" s="22">
        <v>3600</v>
      </c>
    </row>
    <row r="5" spans="1:5" s="10" customFormat="1" ht="75" x14ac:dyDescent="0.3">
      <c r="A5" s="169" t="s">
        <v>389</v>
      </c>
      <c r="B5" s="36" t="s">
        <v>582</v>
      </c>
      <c r="C5" s="23" t="s">
        <v>746</v>
      </c>
      <c r="D5" s="36" t="s">
        <v>583</v>
      </c>
      <c r="E5" s="22">
        <v>11000</v>
      </c>
    </row>
    <row r="6" spans="1:5" s="10" customFormat="1" ht="112.5" x14ac:dyDescent="0.3">
      <c r="A6" s="192" t="s">
        <v>390</v>
      </c>
      <c r="B6" s="36" t="s">
        <v>747</v>
      </c>
      <c r="C6" s="23" t="s">
        <v>748</v>
      </c>
      <c r="D6" s="36" t="s">
        <v>398</v>
      </c>
      <c r="E6" s="22">
        <v>150000</v>
      </c>
    </row>
    <row r="7" spans="1:5" s="10" customFormat="1" ht="93.75" x14ac:dyDescent="0.3">
      <c r="A7" s="192" t="s">
        <v>390</v>
      </c>
      <c r="B7" s="36" t="s">
        <v>749</v>
      </c>
      <c r="C7" s="23" t="s">
        <v>750</v>
      </c>
      <c r="D7" s="36" t="s">
        <v>584</v>
      </c>
      <c r="E7" s="22">
        <v>40000</v>
      </c>
    </row>
    <row r="8" spans="1:5" s="10" customFormat="1" ht="93.75" x14ac:dyDescent="0.3">
      <c r="A8" s="192" t="s">
        <v>396</v>
      </c>
      <c r="B8" s="36" t="s">
        <v>751</v>
      </c>
      <c r="C8" s="23" t="s">
        <v>752</v>
      </c>
      <c r="D8" s="36" t="s">
        <v>399</v>
      </c>
      <c r="E8" s="22">
        <v>20000</v>
      </c>
    </row>
    <row r="9" spans="1:5" s="10" customFormat="1" ht="56.25" x14ac:dyDescent="0.3">
      <c r="A9" s="192" t="s">
        <v>392</v>
      </c>
      <c r="B9" s="36" t="s">
        <v>585</v>
      </c>
      <c r="C9" s="23" t="s">
        <v>753</v>
      </c>
      <c r="D9" s="36" t="s">
        <v>758</v>
      </c>
      <c r="E9" s="22">
        <v>39600</v>
      </c>
    </row>
    <row r="10" spans="1:5" s="10" customFormat="1" ht="56.25" x14ac:dyDescent="0.3">
      <c r="A10" s="192" t="s">
        <v>392</v>
      </c>
      <c r="B10" s="36" t="s">
        <v>756</v>
      </c>
      <c r="C10" s="23" t="s">
        <v>754</v>
      </c>
      <c r="D10" s="36" t="s">
        <v>757</v>
      </c>
      <c r="E10" s="22">
        <v>10800</v>
      </c>
    </row>
    <row r="11" spans="1:5" s="10" customFormat="1" ht="75" x14ac:dyDescent="0.3">
      <c r="A11" s="192" t="s">
        <v>392</v>
      </c>
      <c r="B11" s="36" t="s">
        <v>400</v>
      </c>
      <c r="C11" s="23" t="s">
        <v>755</v>
      </c>
      <c r="D11" s="36" t="s">
        <v>401</v>
      </c>
      <c r="E11" s="22">
        <v>55000</v>
      </c>
    </row>
    <row r="12" spans="1:5" s="10" customFormat="1" ht="18.75" x14ac:dyDescent="0.3">
      <c r="C12" s="197"/>
      <c r="E12" s="26">
        <f>SUM(E4:E11)</f>
        <v>330000</v>
      </c>
    </row>
    <row r="13" spans="1:5" ht="18.75" x14ac:dyDescent="0.3">
      <c r="A13" s="18" t="s">
        <v>393</v>
      </c>
    </row>
  </sheetData>
  <mergeCells count="1">
    <mergeCell ref="A1:E1"/>
  </mergeCells>
  <dataValidations count="3">
    <dataValidation allowBlank="1" showInputMessage="1" showErrorMessage="1" promptTitle="Acttivity Goals&amp;Outcome Measures" prompt="Use numbers to indicate results, in addition to narrative." sqref="D4:E11" xr:uid="{9E8D57E3-AC56-497B-907A-E8C64D5823C3}"/>
    <dataValidation allowBlank="1" showInputMessage="1" showErrorMessage="1" promptTitle="Number/Type of Participants" prompt="Enter the number and type of participants planned to be served._x000a__x000a_Participants might be programs or individuals (such as teachers or children)._x000a_" sqref="C4:C11" xr:uid="{55BDEE60-3455-4EF4-AE44-23AE8400FFB2}"/>
    <dataValidation allowBlank="1" showInputMessage="1" showErrorMessage="1" promptTitle="Description Planned Activities" prompt="Enter detailed description of the activity or grouping of activities._x000a__x000a_What is the reach and impact of the activity?" sqref="B4:B11" xr:uid="{1A6F02B5-65E1-4AA1-B5DE-EEC7B9E99AC8}"/>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6E0A2-C507-4335-B7A9-7A07450A7174}">
  <sheetPr>
    <tabColor rgb="FFC00000"/>
  </sheetPr>
  <dimension ref="A1:E13"/>
  <sheetViews>
    <sheetView zoomScale="50" zoomScaleNormal="50" workbookViewId="0">
      <selection activeCell="D8" sqref="D8"/>
    </sheetView>
  </sheetViews>
  <sheetFormatPr defaultColWidth="0" defaultRowHeight="15" zeroHeight="1" x14ac:dyDescent="0.25"/>
  <cols>
    <col min="1" max="1" width="64.5703125" style="8" customWidth="1"/>
    <col min="2" max="2" width="64.5703125" customWidth="1"/>
    <col min="3" max="3" width="64.5703125" style="203" customWidth="1"/>
    <col min="4" max="5" width="64.5703125" customWidth="1"/>
    <col min="6" max="16384" width="8.7109375" hidden="1"/>
  </cols>
  <sheetData>
    <row r="1" spans="1:5" ht="35.1" customHeight="1" thickBot="1" x14ac:dyDescent="0.3">
      <c r="A1" s="304" t="s">
        <v>402</v>
      </c>
      <c r="B1" s="304"/>
      <c r="C1" s="304"/>
      <c r="D1" s="304"/>
      <c r="E1" s="304"/>
    </row>
    <row r="2" spans="1:5" ht="19.5" thickTop="1" x14ac:dyDescent="0.25">
      <c r="A2" s="1"/>
      <c r="B2" s="2"/>
      <c r="C2" s="3"/>
      <c r="D2" s="2"/>
      <c r="E2" s="4"/>
    </row>
    <row r="3" spans="1:5" ht="63" x14ac:dyDescent="0.25">
      <c r="A3" s="24" t="s">
        <v>384</v>
      </c>
      <c r="B3" s="6" t="s">
        <v>385</v>
      </c>
      <c r="C3" s="7" t="s">
        <v>403</v>
      </c>
      <c r="D3" s="7" t="s">
        <v>404</v>
      </c>
      <c r="E3" s="7" t="s">
        <v>405</v>
      </c>
    </row>
    <row r="4" spans="1:5" s="10" customFormat="1" ht="168.75" x14ac:dyDescent="0.3">
      <c r="A4" s="168" t="s">
        <v>67</v>
      </c>
      <c r="B4" s="168" t="s">
        <v>575</v>
      </c>
      <c r="C4" s="196" t="s">
        <v>406</v>
      </c>
      <c r="D4" s="168" t="s">
        <v>326</v>
      </c>
      <c r="E4" s="49">
        <v>300000</v>
      </c>
    </row>
    <row r="5" spans="1:5" s="10" customFormat="1" ht="120" customHeight="1" x14ac:dyDescent="0.3">
      <c r="A5" s="168" t="s">
        <v>67</v>
      </c>
      <c r="B5" s="168" t="s">
        <v>576</v>
      </c>
      <c r="C5" s="196" t="s">
        <v>407</v>
      </c>
      <c r="D5" s="166" t="s">
        <v>328</v>
      </c>
      <c r="E5" s="49">
        <v>245000</v>
      </c>
    </row>
    <row r="6" spans="1:5" s="10" customFormat="1" ht="112.5" x14ac:dyDescent="0.3">
      <c r="A6" s="168" t="s">
        <v>67</v>
      </c>
      <c r="B6" s="168" t="s">
        <v>577</v>
      </c>
      <c r="C6" s="196" t="s">
        <v>408</v>
      </c>
      <c r="D6" s="166" t="s">
        <v>578</v>
      </c>
      <c r="E6" s="49">
        <v>6000</v>
      </c>
    </row>
    <row r="7" spans="1:5" s="10" customFormat="1" ht="150" x14ac:dyDescent="0.3">
      <c r="A7" s="168" t="s">
        <v>67</v>
      </c>
      <c r="B7" s="168" t="s">
        <v>409</v>
      </c>
      <c r="C7" s="196" t="s">
        <v>406</v>
      </c>
      <c r="D7" s="166" t="s">
        <v>579</v>
      </c>
      <c r="E7" s="167">
        <v>200000</v>
      </c>
    </row>
    <row r="8" spans="1:5" s="10" customFormat="1" ht="75" x14ac:dyDescent="0.3">
      <c r="A8" s="168" t="s">
        <v>67</v>
      </c>
      <c r="B8" s="168" t="s">
        <v>333</v>
      </c>
      <c r="C8" s="196" t="s">
        <v>410</v>
      </c>
      <c r="D8" s="166" t="s">
        <v>744</v>
      </c>
      <c r="E8" s="167">
        <v>300000</v>
      </c>
    </row>
    <row r="9" spans="1:5" s="165" customFormat="1" ht="18.75" x14ac:dyDescent="0.3">
      <c r="A9" s="162" t="s">
        <v>393</v>
      </c>
      <c r="B9" s="163"/>
      <c r="C9" s="230"/>
      <c r="D9" s="163"/>
      <c r="E9" s="164">
        <f>SUM(E4:E8)</f>
        <v>1051000</v>
      </c>
    </row>
    <row r="10" spans="1:5" s="10" customFormat="1" ht="18.75" hidden="1" x14ac:dyDescent="0.3">
      <c r="C10" s="197"/>
    </row>
    <row r="11" spans="1:5" x14ac:dyDescent="0.25"/>
    <row r="12" spans="1:5" x14ac:dyDescent="0.25"/>
    <row r="13" spans="1:5" x14ac:dyDescent="0.25"/>
  </sheetData>
  <mergeCells count="1">
    <mergeCell ref="A1:E1"/>
  </mergeCells>
  <dataValidations count="4">
    <dataValidation allowBlank="1" showInputMessage="1" showErrorMessage="1" promptTitle="Number/Type of Participants" prompt="Enter the number and type of participants planned to be served._x000a__x000a_Participants might be programs or individuals (such as teachers or children)._x000a_" sqref="C4 C5:D9" xr:uid="{2A1A3287-BE54-4157-A2F8-EB58C88DD081}"/>
    <dataValidation allowBlank="1" showInputMessage="1" showErrorMessage="1" promptTitle="Acttivity Goals&amp;Outcome Measures" prompt="Use numbers to indicate results, in addition to narrative." sqref="D4:E4 E5:E9" xr:uid="{057E97D9-FC80-43B3-A4CD-CCD05F063E90}"/>
    <dataValidation type="list" allowBlank="1" showInputMessage="1" showErrorMessage="1" sqref="A4:A9" xr:uid="{60E39B41-5DFC-4939-9470-1FA7B3B596B5}">
      <formula1>#REF!</formula1>
    </dataValidation>
    <dataValidation allowBlank="1" showInputMessage="1" showErrorMessage="1" promptTitle="Description Planned Activities" prompt="Enter detailed description of the activity or grouping of activities._x000a__x000a_What is the reach and impact of the activity?" sqref="B4:B9" xr:uid="{3F2185AA-3015-4FB5-9E45-C14517608D16}"/>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F0BB2-C91C-4387-9013-A9B8E10BC74E}">
  <sheetPr>
    <tabColor rgb="FFC00000"/>
  </sheetPr>
  <dimension ref="A1:E12"/>
  <sheetViews>
    <sheetView zoomScale="50" zoomScaleNormal="50" workbookViewId="0">
      <selection activeCell="C7" sqref="C7"/>
    </sheetView>
  </sheetViews>
  <sheetFormatPr defaultColWidth="64.5703125" defaultRowHeight="15" zeroHeight="1" x14ac:dyDescent="0.25"/>
  <cols>
    <col min="1" max="1" width="64.5703125" style="8"/>
    <col min="3" max="3" width="64.5703125" style="203"/>
  </cols>
  <sheetData>
    <row r="1" spans="1:5" ht="35.1" customHeight="1" thickBot="1" x14ac:dyDescent="0.3">
      <c r="A1" s="304" t="s">
        <v>411</v>
      </c>
      <c r="B1" s="304"/>
      <c r="C1" s="304"/>
      <c r="D1" s="304"/>
      <c r="E1" s="304"/>
    </row>
    <row r="2" spans="1:5" ht="19.5" thickTop="1" x14ac:dyDescent="0.25">
      <c r="A2" s="1"/>
      <c r="B2" s="2"/>
      <c r="C2" s="3"/>
      <c r="D2" s="2"/>
      <c r="E2" s="4"/>
    </row>
    <row r="3" spans="1:5" s="10" customFormat="1" ht="75" x14ac:dyDescent="0.3">
      <c r="A3" s="15" t="s">
        <v>384</v>
      </c>
      <c r="B3" s="16" t="s">
        <v>385</v>
      </c>
      <c r="C3" s="17" t="s">
        <v>386</v>
      </c>
      <c r="D3" s="17" t="s">
        <v>387</v>
      </c>
      <c r="E3" s="17" t="s">
        <v>388</v>
      </c>
    </row>
    <row r="4" spans="1:5" s="10" customFormat="1" ht="186" customHeight="1" x14ac:dyDescent="0.3">
      <c r="A4" s="192" t="s">
        <v>67</v>
      </c>
      <c r="B4" s="36" t="s">
        <v>568</v>
      </c>
      <c r="C4" s="28" t="s">
        <v>569</v>
      </c>
      <c r="D4" s="36" t="s">
        <v>570</v>
      </c>
      <c r="E4" s="22">
        <v>450000</v>
      </c>
    </row>
    <row r="5" spans="1:5" s="10" customFormat="1" ht="199.5" customHeight="1" x14ac:dyDescent="0.3">
      <c r="A5" s="192" t="s">
        <v>67</v>
      </c>
      <c r="B5" s="36" t="s">
        <v>741</v>
      </c>
      <c r="C5" s="28" t="s">
        <v>740</v>
      </c>
      <c r="D5" s="36" t="s">
        <v>571</v>
      </c>
      <c r="E5" s="22">
        <v>107335</v>
      </c>
    </row>
    <row r="6" spans="1:5" s="10" customFormat="1" ht="168.75" x14ac:dyDescent="0.3">
      <c r="A6" s="192" t="s">
        <v>67</v>
      </c>
      <c r="B6" s="36" t="s">
        <v>572</v>
      </c>
      <c r="C6" s="28" t="s">
        <v>742</v>
      </c>
      <c r="D6" s="36" t="s">
        <v>573</v>
      </c>
      <c r="E6" s="22">
        <v>300000</v>
      </c>
    </row>
    <row r="7" spans="1:5" s="10" customFormat="1" ht="168.75" x14ac:dyDescent="0.3">
      <c r="A7" s="169" t="s">
        <v>67</v>
      </c>
      <c r="B7" s="168" t="s">
        <v>241</v>
      </c>
      <c r="C7" s="196" t="s">
        <v>414</v>
      </c>
      <c r="D7" s="168" t="s">
        <v>574</v>
      </c>
      <c r="E7" s="49">
        <v>70000</v>
      </c>
    </row>
    <row r="8" spans="1:5" s="10" customFormat="1" ht="206.25" x14ac:dyDescent="0.3">
      <c r="A8" s="169" t="s">
        <v>67</v>
      </c>
      <c r="B8" s="168" t="s">
        <v>243</v>
      </c>
      <c r="C8" s="196" t="s">
        <v>743</v>
      </c>
      <c r="D8" s="168" t="s">
        <v>244</v>
      </c>
      <c r="E8" s="49">
        <v>60000</v>
      </c>
    </row>
    <row r="9" spans="1:5" s="10" customFormat="1" ht="18.75" x14ac:dyDescent="0.3">
      <c r="A9" s="18" t="s">
        <v>393</v>
      </c>
      <c r="C9" s="197"/>
      <c r="E9" s="26">
        <f>SUM(E4:E8)</f>
        <v>987335</v>
      </c>
    </row>
    <row r="10" spans="1:5" x14ac:dyDescent="0.25"/>
    <row r="11" spans="1:5" x14ac:dyDescent="0.25"/>
    <row r="12" spans="1:5" x14ac:dyDescent="0.25"/>
  </sheetData>
  <mergeCells count="1">
    <mergeCell ref="A1:E1"/>
  </mergeCells>
  <dataValidations count="3">
    <dataValidation allowBlank="1" showInputMessage="1" showErrorMessage="1" promptTitle="Acttivity Goals&amp;Outcome Measures" prompt="Use numbers to indicate results, in addition to narrative." sqref="D4:E8" xr:uid="{14AC947B-7F98-4E8F-AF16-125AE0906D2C}"/>
    <dataValidation allowBlank="1" showInputMessage="1" showErrorMessage="1" promptTitle="Number/Type of Participants" prompt="Enter the number and type of participants planned to be served._x000a__x000a_Participants might be programs or individuals (such as teachers or children)._x000a_" sqref="C4:C8" xr:uid="{8EDDDA2B-8774-42A7-B2E3-9877A085CE65}"/>
    <dataValidation allowBlank="1" showInputMessage="1" showErrorMessage="1" promptTitle="Description Planned Activities" prompt="Enter detailed description of the activity or grouping of activities._x000a__x000a_What is the reach and impact of the activity?" sqref="B4:B8" xr:uid="{7C0E6F08-AC7D-4B7F-B786-51F2D2789D59}"/>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9131-6A75-4684-BF8E-E171689936E5}">
  <sheetPr>
    <tabColor rgb="FFC00000"/>
  </sheetPr>
  <dimension ref="A1:E9"/>
  <sheetViews>
    <sheetView zoomScale="50" zoomScaleNormal="50" workbookViewId="0">
      <selection activeCell="B6" sqref="B6"/>
    </sheetView>
  </sheetViews>
  <sheetFormatPr defaultColWidth="64.7109375" defaultRowHeight="15" zeroHeight="1" x14ac:dyDescent="0.25"/>
  <cols>
    <col min="1" max="1" width="64.7109375" style="8"/>
    <col min="3" max="3" width="64.7109375" style="203"/>
  </cols>
  <sheetData>
    <row r="1" spans="1:5" ht="35.1" customHeight="1" thickBot="1" x14ac:dyDescent="0.3">
      <c r="A1" s="304" t="s">
        <v>412</v>
      </c>
      <c r="B1" s="304"/>
      <c r="C1" s="304"/>
      <c r="D1" s="304"/>
      <c r="E1" s="304"/>
    </row>
    <row r="2" spans="1:5" ht="19.5" thickTop="1" x14ac:dyDescent="0.25">
      <c r="A2" s="1"/>
      <c r="B2" s="2"/>
      <c r="C2" s="3"/>
      <c r="D2" s="2"/>
      <c r="E2" s="4"/>
    </row>
    <row r="3" spans="1:5" s="10" customFormat="1" ht="75" x14ac:dyDescent="0.3">
      <c r="A3" s="15" t="s">
        <v>384</v>
      </c>
      <c r="B3" s="16" t="s">
        <v>385</v>
      </c>
      <c r="C3" s="17" t="s">
        <v>386</v>
      </c>
      <c r="D3" s="17" t="s">
        <v>387</v>
      </c>
      <c r="E3" s="17" t="s">
        <v>388</v>
      </c>
    </row>
    <row r="4" spans="1:5" s="10" customFormat="1" ht="93.75" x14ac:dyDescent="0.3">
      <c r="A4" s="192" t="s">
        <v>67</v>
      </c>
      <c r="B4" s="36" t="s">
        <v>739</v>
      </c>
      <c r="C4" s="23" t="s">
        <v>413</v>
      </c>
      <c r="D4" s="36" t="s">
        <v>737</v>
      </c>
      <c r="E4" s="22">
        <v>399424.75</v>
      </c>
    </row>
    <row r="5" spans="1:5" s="10" customFormat="1" ht="75" x14ac:dyDescent="0.3">
      <c r="A5" s="192" t="s">
        <v>67</v>
      </c>
      <c r="B5" s="36" t="s">
        <v>567</v>
      </c>
      <c r="C5" s="23" t="s">
        <v>414</v>
      </c>
      <c r="D5" s="36" t="s">
        <v>736</v>
      </c>
      <c r="E5" s="22">
        <v>37345.25</v>
      </c>
    </row>
    <row r="6" spans="1:5" s="10" customFormat="1" ht="112.5" x14ac:dyDescent="0.3">
      <c r="A6" s="192" t="s">
        <v>69</v>
      </c>
      <c r="B6" s="36" t="s">
        <v>415</v>
      </c>
      <c r="C6" s="28" t="s">
        <v>416</v>
      </c>
      <c r="D6" s="36" t="s">
        <v>738</v>
      </c>
      <c r="E6" s="22">
        <v>99000</v>
      </c>
    </row>
    <row r="7" spans="1:5" s="10" customFormat="1" ht="18.75" x14ac:dyDescent="0.3">
      <c r="A7" s="18" t="s">
        <v>393</v>
      </c>
      <c r="C7" s="197"/>
      <c r="E7" s="26">
        <f>SUM(E4:E6)</f>
        <v>535770</v>
      </c>
    </row>
    <row r="8" spans="1:5" x14ac:dyDescent="0.25"/>
    <row r="9" spans="1:5" x14ac:dyDescent="0.25"/>
  </sheetData>
  <mergeCells count="1">
    <mergeCell ref="A1:E1"/>
  </mergeCells>
  <dataValidations count="3">
    <dataValidation allowBlank="1" showInputMessage="1" showErrorMessage="1" promptTitle="Acttivity Goals&amp;Outcome Measures" prompt="Use numbers to indicate results, in addition to narrative." sqref="D4:D6 E4 E6" xr:uid="{A33D11D3-A101-4514-8DF9-A5C84B8CFF00}"/>
    <dataValidation allowBlank="1" showInputMessage="1" showErrorMessage="1" promptTitle="Number/Type of Participants" prompt="Enter the number and type of participants planned to be served._x000a__x000a_Participants might be programs or individuals (such as teachers or children)._x000a_" sqref="C4:C6" xr:uid="{E98752A3-B5D8-4212-A721-088E8CFA2268}"/>
    <dataValidation allowBlank="1" showInputMessage="1" showErrorMessage="1" promptTitle="Description Planned Activities" prompt="Enter detailed description of the activity or grouping of activities._x000a__x000a_What is the reach and impact of the activity?" sqref="B4:B6" xr:uid="{0CE041C3-878C-42C3-A205-7D0C28B9E834}"/>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ther_x0020_URL_x0020_Web_x0020_Page xmlns="474a6763-ac05-4e28-9ae1-4058cad3e94b" xsi:nil="true"/>
    <Web_x0020_Page xmlns="474a6763-ac05-4e28-9ae1-4058cad3e94b">
      <Value>Child Care Data, Reports &amp; Plans</Value>
    </Web_x0020_Page>
    <Notes0 xmlns="474a6763-ac05-4e28-9ae1-4058cad3e94b" xsi:nil="true"/>
    <Remove_x0020_from_x0020_Web xmlns="474a6763-ac05-4e28-9ae1-4058cad3e94b">false</Remove_x0020_from_x0020_Web>
    <TaxCatchAll xmlns="d75cc3ea-6d34-48b9-955f-209672471296" xsi:nil="true"/>
    <URL_x0020_Web_x0020_Page xmlns="474a6763-ac05-4e28-9ae1-4058cad3e94b" xsi:nil="true"/>
    <Document_x0020_Name xmlns="474a6763-ac05-4e28-9ae1-4058cad3e94b" xsi:nil="true"/>
    <CCEL_x0020_Home_x0020_Page_x0020_Section xmlns="474a6763-ac05-4e28-9ae1-4058cad3e94b" xsi:nil="true"/>
    <URL_x0020_Node xmlns="474a6763-ac05-4e28-9ae1-4058cad3e94b" xsi:nil="true"/>
    <lcf76f155ced4ddcb4097134ff3c332f xmlns="474a6763-ac05-4e28-9ae1-4058cad3e94b">
      <Terms xmlns="http://schemas.microsoft.com/office/infopath/2007/PartnerControls"/>
    </lcf76f155ced4ddcb4097134ff3c332f>
    <Folder xmlns="474a6763-ac05-4e28-9ae1-4058cad3e94b">Documents</Folder>
  </documentManagement>
</p:properties>
</file>

<file path=customXml/item2.xml>��< ? x m l   v e r s i o n = " 1 . 0 "   e n c o d i n g = " u t f - 1 6 " ? > < D a t a M a s h u p   x m l n s = " h t t p : / / s c h e m a s . m i c r o s o f t . c o m / D a t a M a s h u p " > A A A A A B Q D A A B Q S w M E F A A C A A g A I H w r V / Z f 4 u 6 k A A A A 9 w A A A B I A H A B D b 2 5 m a W c v U G F j a 2 F n Z S 5 4 b W w g o h g A K K A U A A A A A A A A A A A A A A A A A A A A A A A A A A A A h Y + 9 D o I w G E V f h X S n f z g Y 8 l E G V 0 l M i M a 1 K R U b o R h a L O / m 4 C P 5 C m I U d X O 8 5 5 7 h 3 v v 1 B v n Y N t F F 9 8 5 0 N k M M U x R p q 7 r K 2 D p D g z / E S 5 Q L 2 E h 1 k r W O J t m 6 d H R V h o 7 e n 1 N C Q g g 4 J L j r a 8 I p Z W R f r E t 1 1 K 1 E H 9 n 8 l 2 N j n Z d W a S R g 9 x o j O G Z s g T n n C a Z A Z g q F s V + D T 4 O f 7 Q + E 1 d D 4 o d d C 2 3 h b A p k j k P c J 8 Q B Q S w M E F A A C A A g A I H w r 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B 8 K 1 c o i k e 4 D g A A A B E A A A A T A B w A R m 9 y b X V s Y X M v U 2 V j d G l v b j E u b S C i G A A o o B Q A A A A A A A A A A A A A A A A A A A A A A A A A A A A r T k 0 u y c z P U w i G 0 I b W A F B L A Q I t A B Q A A g A I A C B 8 K 1 f 2 X + L u p A A A A P c A A A A S A A A A A A A A A A A A A A A A A A A A A A B D b 2 5 m a W c v U G F j a 2 F n Z S 5 4 b W x Q S w E C L Q A U A A I A C A A g f C t X D 8 r p q 6 Q A A A D p A A A A E w A A A A A A A A A A A A A A A A D w A A A A W 0 N v b n R l b n R f V H l w Z X N d L n h t b F B L A Q I t A B Q A A g A I A C B 8 K 1 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9 F 9 b Q e L R 7 L v u U + r z o 2 v A A A A A A I A A A A A A A N m A A D A A A A A E A A A A E 5 J m f k k I A 5 q F b 1 W s Y i S 8 1 8 A A A A A B I A A A K A A A A A Q A A A A 9 j w u t 6 d d C H o l y 5 T P H F k K X l A A A A B N r z a T f p g Y M d D q e C I 9 T + D i t E F j y X r g e G e B d f s G P z O 4 d T q X m o 1 Y w z W T W E S S W h C i V a O 7 4 y v k 6 5 3 e U H m F O e l 2 o I K 5 P i H s R Y F V B w Z e T Z S l y 1 X 0 K h Q A A A D 0 f w G G H / S t 0 B G p + X E U J R J K q q C g R 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E9EA837411ED864B94278B26830B74D5" ma:contentTypeVersion="30" ma:contentTypeDescription="Create a new document." ma:contentTypeScope="" ma:versionID="4abf4fe27610aac36cb347e154f8743c">
  <xsd:schema xmlns:xsd="http://www.w3.org/2001/XMLSchema" xmlns:xs="http://www.w3.org/2001/XMLSchema" xmlns:p="http://schemas.microsoft.com/office/2006/metadata/properties" xmlns:ns1="474a6763-ac05-4e28-9ae1-4058cad3e94b" xmlns:ns3="d75cc3ea-6d34-48b9-955f-209672471296" targetNamespace="http://schemas.microsoft.com/office/2006/metadata/properties" ma:root="true" ma:fieldsID="11694af0ec9e9ded16ccf8f175c3a749" ns1:_="" ns3:_="">
    <xsd:import namespace="474a6763-ac05-4e28-9ae1-4058cad3e94b"/>
    <xsd:import namespace="d75cc3ea-6d34-48b9-955f-209672471296"/>
    <xsd:element name="properties">
      <xsd:complexType>
        <xsd:sequence>
          <xsd:element name="documentManagement">
            <xsd:complexType>
              <xsd:all>
                <xsd:element ref="ns1:Folder" minOccurs="0"/>
                <xsd:element ref="ns1:URL_x0020_Node" minOccurs="0"/>
                <xsd:element ref="ns1:URL_x0020_Web_x0020_Page" minOccurs="0"/>
                <xsd:element ref="ns1:Other_x0020_URL_x0020_Web_x0020_Page" minOccurs="0"/>
                <xsd:element ref="ns1:Notes0" minOccurs="0"/>
                <xsd:element ref="ns1:Document_x0020_Name" minOccurs="0"/>
                <xsd:element ref="ns1:Remove_x0020_from_x0020_Web" minOccurs="0"/>
                <xsd:element ref="ns1:CCEL_x0020_Home_x0020_Page_x0020_Section" minOccurs="0"/>
                <xsd:element ref="ns1:MediaServiceMetadata" minOccurs="0"/>
                <xsd:element ref="ns1:MediaServiceFastMetadata" minOccurs="0"/>
                <xsd:element ref="ns1:lcf76f155ced4ddcb4097134ff3c332f" minOccurs="0"/>
                <xsd:element ref="ns3:TaxCatchAll" minOccurs="0"/>
                <xsd:element ref="ns1:MediaServiceDateTaken" minOccurs="0"/>
                <xsd:element ref="ns1:MediaServiceObjectDetectorVersions" minOccurs="0"/>
                <xsd:element ref="ns1:MediaServiceOCR" minOccurs="0"/>
                <xsd:element ref="ns1:MediaServiceGenerationTime" minOccurs="0"/>
                <xsd:element ref="ns1:MediaServiceEventHashCode" minOccurs="0"/>
                <xsd:element ref="ns1:Web_x0020_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a6763-ac05-4e28-9ae1-4058cad3e94b" elementFormDefault="qualified">
    <xsd:import namespace="http://schemas.microsoft.com/office/2006/documentManagement/types"/>
    <xsd:import namespace="http://schemas.microsoft.com/office/infopath/2007/PartnerControls"/>
    <xsd:element name="Folder" ma:index="0" nillable="true" ma:displayName="Folder" ma:format="Dropdown" ma:internalName="Folder">
      <xsd:simpleType>
        <xsd:restriction base="dms:Choice">
          <xsd:enumeration value="Documents"/>
          <xsd:enumeration value="Image"/>
          <xsd:enumeration value="Link"/>
          <xsd:enumeration value="Pages"/>
        </xsd:restriction>
      </xsd:simpleType>
    </xsd:element>
    <xsd:element name="URL_x0020_Node" ma:index="3" nillable="true" ma:displayName="URL Node (Old)" ma:internalName="URL_x0020_Node">
      <xsd:simpleType>
        <xsd:restriction base="dms:Text">
          <xsd:maxLength value="255"/>
        </xsd:restriction>
      </xsd:simpleType>
    </xsd:element>
    <xsd:element name="URL_x0020_Web_x0020_Page" ma:index="4" nillable="true" ma:displayName="URL Web Page (Old)" ma:format="Dropdown" ma:internalName="URL_x0020_Web_x0020_Page">
      <xsd:simpleType>
        <xsd:restriction base="dms:Choice">
          <xsd:enumeration value="Unknown"/>
        </xsd:restriction>
      </xsd:simpleType>
    </xsd:element>
    <xsd:element name="Other_x0020_URL_x0020_Web_x0020_Page" ma:index="5" nillable="true" ma:displayName="Other URL Web Page (Old)" ma:format="Dropdown" ma:internalName="Other_x0020_URL_x0020_Web_x0020_Page">
      <xsd:simpleType>
        <xsd:restriction base="dms:Choice">
          <xsd:enumeration value="www.twc.texas.gov/programs/childcare"/>
          <xsd:enumeration value="www.twc.texas.gov/programs/child-care-numbers"/>
          <xsd:enumeration value="www.twc.texas.gov/students/child-care-early-learning-conferences"/>
          <xsd:enumeration value="www.twc.texas.gov/students/child-care-development-fund-state-plans"/>
          <xsd:enumeration value="www.twc.texas.gov/partners/texas-rising-star-workgroup"/>
          <xsd:enumeration value="www.twc.texas.gov/jobseekers/child-care-services"/>
          <xsd:enumeration value="www.twc.texas.gov/covid-19-frontline-essential-worker-child-care"/>
          <xsd:enumeration value="www.twc.texas.gov/programs/texas-child-care-market-rate-survey"/>
          <xsd:enumeration value="www.twc.texas.gov/students/child-care-program-evaluation-effectiveness"/>
          <xsd:enumeration value="www.twc.texas.gov/child-care-services-guide"/>
          <xsd:enumeration value="www.twc.texas.gov/programs/childcare-numbers"/>
          <xsd:enumeration value="www.twc.texas.gov/child-care-services-guide-j-100-forms-desk-aids"/>
          <xsd:enumeration value="www.twc.texas.gov/child-care-services-guide-e-700-exemptions-parent-responsibility-agreement"/>
          <xsd:enumeration value="www.twc.texas.gov/programs/twc-prekindergarten-partnerships"/>
          <xsd:enumeration value="www.twc.texas.gov/partners/child-care-services-children-disabilities"/>
          <xsd:enumeration value="www.twc.texas.gov/programs/child-care-relief-funding"/>
          <xsd:enumeration value="www.twc.texas.gov/pre-k-partnership-summit-materials"/>
          <xsd:enumeration value="www.twc.texas.gov/covid-19-frontline-essential-worker-child-care"/>
          <xsd:enumeration value="https://www.twc.texas.gov/news/child-care-stimulus-resources"/>
          <xsd:enumeration value="https://www.twc.texas.gov/programs/child-care-relief-fund-frequently-asked-questions"/>
          <xsd:enumeration value="https://twc.texas.gov/child-care-services-guide-e-700-exemptions-parent-responsibility-agreement"/>
          <xsd:enumeration value="https://twc.texas.gov/partners/texas-rising-star-workgroup"/>
          <xsd:enumeration value="https://twc.texas.gov/programs/partnership-matching-grant-programs"/>
          <xsd:enumeration value="https://www.twc.texas.gov/programs/texas-preschool-development-grant"/>
          <xsd:enumeration value="Unknown"/>
        </xsd:restriction>
      </xsd:simpleType>
    </xsd:element>
    <xsd:element name="Notes0" ma:index="6" nillable="true" ma:displayName="Notes" ma:internalName="Notes0">
      <xsd:simpleType>
        <xsd:restriction base="dms:Note">
          <xsd:maxLength value="255"/>
        </xsd:restriction>
      </xsd:simpleType>
    </xsd:element>
    <xsd:element name="Document_x0020_Name" ma:index="7" nillable="true" ma:displayName="Document Name" ma:internalName="Document_x0020_Name">
      <xsd:simpleType>
        <xsd:restriction base="dms:Text">
          <xsd:maxLength value="255"/>
        </xsd:restriction>
      </xsd:simpleType>
    </xsd:element>
    <xsd:element name="Remove_x0020_from_x0020_Web" ma:index="8" nillable="true" ma:displayName="Removed from Web" ma:default="0" ma:format="Dropdown" ma:internalName="Remove_x0020_from_x0020_Web">
      <xsd:simpleType>
        <xsd:restriction base="dms:Boolean"/>
      </xsd:simpleType>
    </xsd:element>
    <xsd:element name="CCEL_x0020_Home_x0020_Page_x0020_Section" ma:index="9" nillable="true" ma:displayName="CCEL Home Page Section (Old)" ma:internalName="CCEL_x0020_Home_x0020_Page_x0020_Section">
      <xsd:complexType>
        <xsd:complexContent>
          <xsd:extension base="dms:MultiChoice">
            <xsd:sequence>
              <xsd:element name="Value" maxOccurs="unbounded" minOccurs="0" nillable="true">
                <xsd:simpleType>
                  <xsd:restriction base="dms:Choice">
                    <xsd:enumeration value="Spotlight"/>
                    <xsd:enumeration value="Texas Rising Star"/>
                    <xsd:enumeration value="Customers"/>
                    <xsd:enumeration value="Parents"/>
                    <xsd:enumeration value="Child Care Programs"/>
                    <xsd:enumeration value="Child Care Quality Improvement"/>
                    <xsd:enumeration value="Stakeholder Input"/>
                    <xsd:enumeration value="Authority and Funding"/>
                    <xsd:enumeration value="Data and Reports"/>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Web_x0020_Page" ma:index="26" nillable="true" ma:displayName="Web Page" ma:internalName="Web_x0020_Page">
      <xsd:complexType>
        <xsd:complexContent>
          <xsd:extension base="dms:MultiChoice">
            <xsd:sequence>
              <xsd:element name="Value" maxOccurs="unbounded" minOccurs="0" nillable="true">
                <xsd:simpleType>
                  <xsd:restriction base="dms:Choice">
                    <xsd:enumeration value="Child Care &amp; Early Learning Program"/>
                    <xsd:enumeration value="Child Care by the Numbers"/>
                    <xsd:enumeration value="Child Care Data, Reports &amp; Plans"/>
                    <xsd:enumeration value="Child Care Guide"/>
                    <xsd:enumeration value="Child Care Information for Parents"/>
                    <xsd:enumeration value="Child Care Information for Providers"/>
                    <xsd:enumeration value="Child Care Investments Partnership"/>
                    <xsd:enumeration value="Child Care Relief Funding 2022"/>
                    <xsd:enumeration value="Child Care Services &amp; Children with Disabilities"/>
                    <xsd:enumeration value="Child Care Stimulus Resources"/>
                    <xsd:enumeration value="Find Child Care"/>
                    <xsd:enumeration value="Shared Services Alliances"/>
                    <xsd:enumeration value="Texas Preschool Development Grant Birth Through 5 (PDG B-5)"/>
                    <xsd:enumeration value="Texas Rising Star Program"/>
                    <xsd:enumeration value="Texas Rising Star Workgroup - 2019"/>
                    <xsd:enumeration value="Texas Rising Star Workgroup - 2023"/>
                    <xsd:enumeration value="TWC Prekindergarten Partnerships"/>
                    <xsd:enumeration value="Work-Based Learning Staffing Initiatives"/>
                    <xsd:enumeration value="Unknow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4c2949c-22a8-4d1d-9a8c-b3c5bd09e7e6}" ma:internalName="TaxCatchAll" ma:showField="CatchAllData" ma:web="d75cc3ea-6d34-48b9-955f-2096724712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2" ma:displayName="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8B4BE2-5873-46DF-8593-7B58916E8407}">
  <ds:schemaRefs>
    <ds:schemaRef ds:uri="http://www.w3.org/XML/1998/namespace"/>
    <ds:schemaRef ds:uri="http://schemas.microsoft.com/office/2006/documentManagement/types"/>
    <ds:schemaRef ds:uri="http://purl.org/dc/elements/1.1/"/>
    <ds:schemaRef ds:uri="http://schemas.microsoft.com/office/2006/metadata/properties"/>
    <ds:schemaRef ds:uri="d75cc3ea-6d34-48b9-955f-209672471296"/>
    <ds:schemaRef ds:uri="http://purl.org/dc/terms/"/>
    <ds:schemaRef ds:uri="http://schemas.microsoft.com/office/infopath/2007/PartnerControls"/>
    <ds:schemaRef ds:uri="http://schemas.openxmlformats.org/package/2006/metadata/core-properties"/>
    <ds:schemaRef ds:uri="69bc4a87-aeb1-4e2a-8844-66aae643a6a2"/>
    <ds:schemaRef ds:uri="http://purl.org/dc/dcmitype/"/>
  </ds:schemaRefs>
</ds:datastoreItem>
</file>

<file path=customXml/itemProps2.xml><?xml version="1.0" encoding="utf-8"?>
<ds:datastoreItem xmlns:ds="http://schemas.openxmlformats.org/officeDocument/2006/customXml" ds:itemID="{3AFF0EB6-C3BA-4454-B2E6-F09B5B083668}">
  <ds:schemaRefs>
    <ds:schemaRef ds:uri="http://schemas.microsoft.com/DataMashup"/>
  </ds:schemaRefs>
</ds:datastoreItem>
</file>

<file path=customXml/itemProps3.xml><?xml version="1.0" encoding="utf-8"?>
<ds:datastoreItem xmlns:ds="http://schemas.openxmlformats.org/officeDocument/2006/customXml" ds:itemID="{47A8BA63-A767-4E87-A950-E6CEAFDBF788}"/>
</file>

<file path=customXml/itemProps4.xml><?xml version="1.0" encoding="utf-8"?>
<ds:datastoreItem xmlns:ds="http://schemas.openxmlformats.org/officeDocument/2006/customXml" ds:itemID="{B254A79A-17CF-4BC7-B717-28035E42E6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Total Expenditures by Category</vt:lpstr>
      <vt:lpstr>Number of Participants Reached</vt:lpstr>
      <vt:lpstr>Goals and Outcomes</vt:lpstr>
      <vt:lpstr>Alamo</vt:lpstr>
      <vt:lpstr>Borderplex</vt:lpstr>
      <vt:lpstr>Brazos Valley</vt:lpstr>
      <vt:lpstr>Cameron</vt:lpstr>
      <vt:lpstr>Capital Area</vt:lpstr>
      <vt:lpstr>Central Texas</vt:lpstr>
      <vt:lpstr>Coastal Bend</vt:lpstr>
      <vt:lpstr>Dallas</vt:lpstr>
      <vt:lpstr>Concho Valley</vt:lpstr>
      <vt:lpstr>Deep East</vt:lpstr>
      <vt:lpstr>East Texas</vt:lpstr>
      <vt:lpstr>Golden Crescent</vt:lpstr>
      <vt:lpstr>Gulf Coast</vt:lpstr>
      <vt:lpstr>Heart of Texas</vt:lpstr>
      <vt:lpstr>Lower Rio</vt:lpstr>
      <vt:lpstr>Middle Rio</vt:lpstr>
      <vt:lpstr>North Central</vt:lpstr>
      <vt:lpstr>North Texas</vt:lpstr>
      <vt:lpstr>Panhandle</vt:lpstr>
      <vt:lpstr>Permian Basin</vt:lpstr>
      <vt:lpstr>Rural Capital</vt:lpstr>
      <vt:lpstr>South Plains</vt:lpstr>
      <vt:lpstr>South Texas</vt:lpstr>
      <vt:lpstr>Southeast Texas</vt:lpstr>
      <vt:lpstr>Tarrant</vt:lpstr>
      <vt:lpstr>Texoma</vt:lpstr>
      <vt:lpstr>West Central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Elam,Rebecca</dc:creator>
  <cp:keywords/>
  <dc:description/>
  <cp:lastModifiedBy>Tonche,Crystal</cp:lastModifiedBy>
  <cp:revision/>
  <dcterms:created xsi:type="dcterms:W3CDTF">2023-06-27T19:27:09Z</dcterms:created>
  <dcterms:modified xsi:type="dcterms:W3CDTF">2023-10-05T19:33:28Z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0x010100E9EA837411ED864B94278B26830B74D5</vt:lpwstr>
  </property>
  <property fmtid="{D5CDD505-2E9C-101B-9397-08002B2CF9AE}" pid="3" name="MediaServiceImageTags">
    <vt:lpwstr/>
  </property>
</Properties>
</file>